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1 Select columns" sheetId="2" state="visible" r:id="rId4"/>
    <sheet name="2 Where filter" sheetId="3" state="visible" r:id="rId5"/>
    <sheet name="3 Order by" sheetId="4" state="visible" r:id="rId6"/>
    <sheet name="4 Group by and label" sheetId="5" state="visible" r:id="rId7"/>
    <sheet name="5 Date filter" sheetId="6" state="visible" r:id="rId8"/>
    <sheet name="6 Cell driven" sheetId="7" state="visible" r:id="rId9"/>
    <sheet name="Practice" sheetId="8" state="visible" r:id="rId10"/>
    <sheet name="Excel vs Sheet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<sst xmlns="http://schemas.openxmlformats.org/spreadsheetml/2006/main" count="493" uniqueCount="152">
  <si>
    <t xml:space="preserve">QUERY: free examples (Google Sheets only)</t>
  </si>
  <si>
    <t xml:space="preserve">Every example from the QUERY article, with live formulas, expected results and practice tasks that check your answers.</t>
  </si>
  <si>
    <t xml:space="preserve">Google Sheets only</t>
  </si>
  <si>
    <t xml:space="preserve">The live formulas in this file only calculate in Google Sheets. In Excel or LibreOffice they show a name error, so every example also shows the result next to it, and the Excel alternative is on the last tab.</t>
  </si>
  <si>
    <t xml:space="preserve">What's inside</t>
  </si>
  <si>
    <t xml:space="preserve">1 Select columns</t>
  </si>
  <si>
    <t xml:space="preserve">Pick only the columns you need</t>
  </si>
  <si>
    <t xml:space="preserve">2 Where filter</t>
  </si>
  <si>
    <t xml:space="preserve">Keep only the rows you want</t>
  </si>
  <si>
    <t xml:space="preserve">3 Order by</t>
  </si>
  <si>
    <t xml:space="preserve">Sort it and keep the top 3</t>
  </si>
  <si>
    <t xml:space="preserve">4 Group by and label</t>
  </si>
  <si>
    <t xml:space="preserve">Totals per rep (group by + sum), with nicer headers</t>
  </si>
  <si>
    <t xml:space="preserve">5 Date filter</t>
  </si>
  <si>
    <t xml:space="preserve">Filter by date (the date 'yyyy-mm-dd' rule)</t>
  </si>
  <si>
    <t xml:space="preserve">6 Cell driven</t>
  </si>
  <si>
    <t xml:space="preserve">Let a cell drive the query (the &amp; trick)</t>
  </si>
  <si>
    <t xml:space="preserve">Practice</t>
  </si>
  <si>
    <t xml:space="preserve">5 tasks on the same data, with instant checks</t>
  </si>
  <si>
    <t xml:space="preserve">Excel vs Sheets</t>
  </si>
  <si>
    <t xml:space="preserve">What to use in Excel instead of QUERY</t>
  </si>
  <si>
    <t xml:space="preserve">How to use it</t>
  </si>
  <si>
    <t xml:space="preserve">•  Mint cells are inputs: change them and watch the results update.</t>
  </si>
  <si>
    <t xml:space="preserve">•  Every formula from the article sits in the same cells as in the article, so you can copy and paste it.</t>
  </si>
  <si>
    <t xml:space="preserve">•  Grey cells are results written in for reference, so the file still makes sense outside Google Sheets.</t>
  </si>
  <si>
    <t xml:space="preserve">•  The same 10 deals sit in A1:E11 on every tab, so every query uses A1:E11 with 1 header row.</t>
  </si>
  <si>
    <t xml:space="preserve">Example</t>
  </si>
  <si>
    <t xml:space="preserve">an input cell you can change</t>
  </si>
  <si>
    <t xml:space="preserve">Links</t>
  </si>
  <si>
    <t xml:space="preserve">Full article</t>
  </si>
  <si>
    <t xml:space="preserve">https://masterthesheets.com/blog/google-sheets-query</t>
  </si>
  <si>
    <t xml:space="preserve">Free White Belt course</t>
  </si>
  <si>
    <t xml:space="preserve">https://masterthesheets.com/courses/white-belt</t>
  </si>
  <si>
    <t xml:space="preserve">Template: Monthly KPI Dashboard</t>
  </si>
  <si>
    <t xml:space="preserve">https://masterthesheets.etsy.com/listing/4583619111</t>
  </si>
  <si>
    <t xml:space="preserve">Free to use for yourself and your team. Please don't resell it. Made by MasterTheSheets. Master The Sheets. Learn it by doing it.</t>
  </si>
  <si>
    <t xml:space="preserve">Date</t>
  </si>
  <si>
    <t xml:space="preserve">Rep</t>
  </si>
  <si>
    <t xml:space="preserve">Region</t>
  </si>
  <si>
    <t xml:space="preserve">Plan</t>
  </si>
  <si>
    <t xml:space="preserve">Amount</t>
  </si>
  <si>
    <t xml:space="preserve">1. Pick only the columns you need</t>
  </si>
  <si>
    <t xml:space="preserve">Anna</t>
  </si>
  <si>
    <t xml:space="preserve">North</t>
  </si>
  <si>
    <t xml:space="preserve">Basic</t>
  </si>
  <si>
    <t xml:space="preserve">Live formulas only calculate in Google Sheets. The grey 'Expected result' tables show what they return.</t>
  </si>
  <si>
    <t xml:space="preserve">Ben</t>
  </si>
  <si>
    <t xml:space="preserve">South</t>
  </si>
  <si>
    <t xml:space="preserve">Pro</t>
  </si>
  <si>
    <t xml:space="preserve">Chloe</t>
  </si>
  <si>
    <t xml:space="preserve">Date, rep and amount only</t>
  </si>
  <si>
    <t xml:space="preserve">West</t>
  </si>
  <si>
    <t xml:space="preserve">=QUERY(A1:E11,"select A, B, E",1)</t>
  </si>
  <si>
    <t xml:space="preserve">Live result (Google Sheets)</t>
  </si>
  <si>
    <t xml:space="preserve">Expected result</t>
  </si>
  <si>
    <t xml:space="preserve">Team</t>
  </si>
  <si>
    <t xml:space="preserve">Reorder: amount first</t>
  </si>
  <si>
    <t xml:space="preserve">=QUERY(A1:E11,"select E, B",1)</t>
  </si>
  <si>
    <t xml:space="preserve">2. Keep only the rows you want</t>
  </si>
  <si>
    <t xml:space="preserve">Deals over $1,000</t>
  </si>
  <si>
    <t xml:space="preserve">=QUERY(A1:E11,"select A, B, E where E &gt; 1000",1)</t>
  </si>
  <si>
    <t xml:space="preserve">Check (works everywhere): Rows over $1,000 (COUNTIFS)</t>
  </si>
  <si>
    <t xml:space="preserve">=COUNTIFS(E2:E11,"&gt;1000")</t>
  </si>
  <si>
    <t xml:space="preserve">North AND over $1,000 (text in single quotes)</t>
  </si>
  <si>
    <t xml:space="preserve">=QUERY(A1:E11,"select A, B, C, E where C = 'North' and E &gt; 1000",1)</t>
  </si>
  <si>
    <t xml:space="preserve">Check (works everywhere): North and over $1,000 (COUNTIFS)</t>
  </si>
  <si>
    <t xml:space="preserve">=COUNTIFS(C2:C11,"North",E2:E11,"&gt;1000")</t>
  </si>
  <si>
    <t xml:space="preserve">3. Sort it and keep the top 3</t>
  </si>
  <si>
    <t xml:space="preserve">Top 3 deals, biggest first</t>
  </si>
  <si>
    <t xml:space="preserve">=QUERY(A1:E11,"select B, D, E order by E desc limit 3",1)</t>
  </si>
  <si>
    <t xml:space="preserve">4. Totals per rep (group by + sum), with nicer headers</t>
  </si>
  <si>
    <t xml:space="preserve">Total per rep, biggest first</t>
  </si>
  <si>
    <t xml:space="preserve">=QUERY(A1:E11,"select B, sum(E) group by B order by sum(E) desc",1)</t>
  </si>
  <si>
    <t xml:space="preserve">sum Amount</t>
  </si>
  <si>
    <t xml:space="preserve">Check (works everywhere): Chloe (SUMIFS)</t>
  </si>
  <si>
    <t xml:space="preserve">=SUMIFS(E2:E11,B2:B11,"Chloe")</t>
  </si>
  <si>
    <t xml:space="preserve">Check (works everywhere): Anna (SUMIFS)</t>
  </si>
  <si>
    <t xml:space="preserve">=SUMIFS(E2:E11,B2:B11,"Anna")</t>
  </si>
  <si>
    <t xml:space="preserve">Check (works everywhere): Ben (SUMIFS)</t>
  </si>
  <si>
    <t xml:space="preserve">=SUMIFS(E2:E11,B2:B11,"Ben")</t>
  </si>
  <si>
    <t xml:space="preserve">Rename the headers with label</t>
  </si>
  <si>
    <t xml:space="preserve">=QUERY(A1:E11,"select B, sum(E), count(E) group by B order by sum(E) desc label sum(E) 'Total', count(E) 'Deals'",1)</t>
  </si>
  <si>
    <t xml:space="preserve">Total</t>
  </si>
  <si>
    <t xml:space="preserve">Deals</t>
  </si>
  <si>
    <t xml:space="preserve">Check (works everywhere): Anna's deals (COUNTIFS)</t>
  </si>
  <si>
    <t xml:space="preserve">=COUNTIFS(B2:B11,"Anna")</t>
  </si>
  <si>
    <t xml:space="preserve">One number, no header (label it '')</t>
  </si>
  <si>
    <t xml:space="preserve">=QUERY(A1:E11,"select sum(E) where C = 'North' label sum(E) ''",1)</t>
  </si>
  <si>
    <t xml:space="preserve">Check (works everywhere): North total (SUMIFS)</t>
  </si>
  <si>
    <t xml:space="preserve">=SUMIFS(E2:E11,C2:C11,"North")</t>
  </si>
  <si>
    <t xml:space="preserve">5. Filter by date (the date 'yyyy-mm-dd' rule)</t>
  </si>
  <si>
    <t xml:space="preserve">September deals only</t>
  </si>
  <si>
    <t xml:space="preserve">=QUERY(A1:E11,"select A, B, E where A &gt;= date '2026-09-01' and A &lt; date '2026-10-01'",1)</t>
  </si>
  <si>
    <t xml:space="preserve">Check (works everywhere): September deals (COUNTIFS)</t>
  </si>
  <si>
    <t xml:space="preserve">=COUNTIFS(A2:A11,"&gt;="&amp;DATE(2026,9,1),A2:A11,"&lt;"&amp;DATE(2026,10,1))</t>
  </si>
  <si>
    <t xml:space="preserve">September total</t>
  </si>
  <si>
    <t xml:space="preserve">=QUERY(A1:E11,"select sum(E) where A &gt;= date '2026-09-01' and A &lt; date '2026-10-01'",1)</t>
  </si>
  <si>
    <t xml:space="preserve">Check (works everywhere): September total (SUMIFS)</t>
  </si>
  <si>
    <t xml:space="preserve">=SUMIFS(E2:E11,A2:A11,"&gt;="&amp;DATE(2026,9,1),A2:A11,"&lt;"&amp;DATE(2026,10,1))</t>
  </si>
  <si>
    <t xml:space="preserve">From date</t>
  </si>
  <si>
    <t xml:space="preserve">6. Let a cell drive the query (the &amp; trick)</t>
  </si>
  <si>
    <t xml:space="preserve">Inputs: change them and the live queries follow.</t>
  </si>
  <si>
    <t xml:space="preserve">Deals in the region typed in G2</t>
  </si>
  <si>
    <t xml:space="preserve">=QUERY(A1:E11,"select A, B, E where C = '"&amp;G2&amp;"'",1)</t>
  </si>
  <si>
    <t xml:space="preserve">Expected result (North, from 1 Sep 2026)</t>
  </si>
  <si>
    <t xml:space="preserve">Check (works everywhere): Deals in G2's region (COUNTIFS)</t>
  </si>
  <si>
    <t xml:space="preserve">=COUNTIFS(C2:C11,G2)</t>
  </si>
  <si>
    <t xml:space="preserve">Total per rep, region G2, from the date in H2</t>
  </si>
  <si>
    <t xml:space="preserve">=QUERY(A1:E11,"select B, sum(E) where C = '"&amp;G2&amp;"' and A &gt;= date '"&amp;TEXT(H2,"yyyy-mm-dd")&amp;"' group by B",1)</t>
  </si>
  <si>
    <t xml:space="preserve">Check (works everywhere): Anna, G2 region, from H2 (SUMIFS)</t>
  </si>
  <si>
    <t xml:space="preserve">=SUMIFS(E2:E11,B2:B11,"Anna",C2:C11,G2,A2:A11,"&gt;="&amp;H2)</t>
  </si>
  <si>
    <t xml:space="preserve">Check (works everywhere): Ben, G2 region, from H2 (SUMIFS)</t>
  </si>
  <si>
    <t xml:space="preserve">=SUMIFS(E2:E11,B2:B11,"Ben",C2:C11,G2,A2:A11,"&gt;="&amp;H2)</t>
  </si>
  <si>
    <t xml:space="preserve">#</t>
  </si>
  <si>
    <t xml:space="preserve">Task</t>
  </si>
  <si>
    <t xml:space="preserve">Your answer</t>
  </si>
  <si>
    <t xml:space="preserve">Check</t>
  </si>
  <si>
    <t xml:space="preserve">Hint</t>
  </si>
  <si>
    <t xml:space="preserve">Total amount for the North region.</t>
  </si>
  <si>
    <t xml:space="preserve">=QUERY(A1:E11,"select sum(E) where C = 'North' label sum(E) ''",1)  (label '' drops the header so you get one cell)</t>
  </si>
  <si>
    <t xml:space="preserve">How many deals did Ben close?</t>
  </si>
  <si>
    <t xml:space="preserve">count(E) counts rows: select count(E) where B = 'Ben' label count(E) ''</t>
  </si>
  <si>
    <t xml:space="preserve">Total amount in September 2026.</t>
  </si>
  <si>
    <t xml:space="preserve">Dates need the keyword: where A &gt;= date '2026-09-01' and A &lt; date '2026-10-01'</t>
  </si>
  <si>
    <t xml:space="preserve">Chloe's total from Pro deals.</t>
  </si>
  <si>
    <t xml:space="preserve">Two conditions joined with and: where B = 'Chloe' and D = 'Pro'</t>
  </si>
  <si>
    <t xml:space="preserve">How many deals were over $1,000?</t>
  </si>
  <si>
    <t xml:space="preserve">Numbers have no quotes: where E &gt; 1000</t>
  </si>
  <si>
    <t xml:space="preserve">Answers are one row apart so a query that spills a header has room. Type a number or a formula (QUERY or SUMIFS, both count).</t>
  </si>
  <si>
    <t xml:space="preserve">The check compares your answer with a SUMIFS / COUNTIFS on the same data, so it works in Google Sheets and Excel.</t>
  </si>
  <si>
    <t xml:space="preserve">Excel vs Sheets: QUERY</t>
  </si>
  <si>
    <t xml:space="preserve">QUERY is Google Sheets only. Here is what to use in Excel.</t>
  </si>
  <si>
    <t xml:space="preserve">You want to…</t>
  </si>
  <si>
    <t xml:space="preserve">Google Sheets</t>
  </si>
  <si>
    <t xml:space="preserve">Excel</t>
  </si>
  <si>
    <t xml:space="preserve">Pick and reorder columns</t>
  </si>
  <si>
    <t xml:space="preserve">=CHOOSECOLS(A1:E11,1,2,5) (Excel 365), or copy the columns</t>
  </si>
  <si>
    <t xml:space="preserve">Filter rows</t>
  </si>
  <si>
    <t xml:space="preserve">=QUERY(A1:E11,"select * where E &gt; 1000",1)</t>
  </si>
  <si>
    <t xml:space="preserve">=FILTER(A2:E11,E2:E11&gt;1000) (Excel 365 and Google Sheets)</t>
  </si>
  <si>
    <t xml:space="preserve">Sort, top 3</t>
  </si>
  <si>
    <t xml:space="preserve">=TAKE(SORT(CHOOSECOLS(A2:E11,2,4,5),3,-1),3) (Excel 365), or Data &gt; Sort</t>
  </si>
  <si>
    <t xml:space="preserve">Totals per group</t>
  </si>
  <si>
    <t xml:space="preserve">=QUERY(A1:E11,"select B, sum(E) group by B",1)</t>
  </si>
  <si>
    <t xml:space="preserve">=GROUPBY(B2:B11,E2:E11,SUM) (newer Excel 365), a PivotTable, or SUMIFS per name</t>
  </si>
  <si>
    <t xml:space="preserve">One total with conditions</t>
  </si>
  <si>
    <t xml:space="preserve">=QUERY(…,"select sum(E) where C = 'North' label sum(E) ''",1)</t>
  </si>
  <si>
    <t xml:space="preserve">=SUMIFS(E2:E11,C2:C11,"North") (works everywhere)</t>
  </si>
  <si>
    <t xml:space="preserve">Dates in the condition</t>
  </si>
  <si>
    <t xml:space="preserve">where A &gt;= date '2026-09-01'</t>
  </si>
  <si>
    <t xml:space="preserve">=SUMIFS(E2:E11,A2:A11,"&gt;="&amp;DATE(2026,9,1))</t>
  </si>
  <si>
    <t xml:space="preserve">Tip: the SUMIFS / COUNTIFS checks on every example tab work in both apps, so you can compare.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</si>
</sst>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\ mmm\ yyyy"/>
    <numFmt numFmtId="166" formatCode="\$#,##0"/>
    <numFmt numFmtId="167" formatCode="General"/>
    <numFmt numFmtId="168" formatCode="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7A4D"/>
      <name val="Montserrat"/>
      <family val="0"/>
      <charset val="1"/>
    </font>
    <font>
      <sz val="9"/>
      <color rgb="FF4A5A51"/>
      <name val="Montserrat"/>
      <family val="0"/>
      <charset val="1"/>
    </font>
    <font>
      <b val="true"/>
      <sz val="11"/>
      <color rgb="FFFFFFFF"/>
      <name val="Montserrat"/>
      <family val="0"/>
      <charset val="1"/>
    </font>
    <font>
      <sz val="10"/>
      <color rgb="FF222222"/>
      <name val="Montserrat"/>
      <family val="0"/>
      <charset val="1"/>
    </font>
    <font>
      <b val="true"/>
      <sz val="11"/>
      <color rgb="FF1F7A4D"/>
      <name val="Montserrat"/>
      <family val="0"/>
      <charset val="1"/>
    </font>
    <font>
      <b val="true"/>
      <sz val="10"/>
      <color rgb="FF222222"/>
      <name val="Montserrat"/>
      <family val="0"/>
      <charset val="1"/>
    </font>
    <font>
      <sz val="10"/>
      <color rgb="FF1F7A4D"/>
      <name val="Montserrat"/>
      <family val="0"/>
      <charset val="1"/>
    </font>
    <font>
      <i val="true"/>
      <sz val="9"/>
      <color rgb="FF4A5A51"/>
      <name val="Montserrat"/>
      <family val="0"/>
      <charset val="1"/>
    </font>
    <font>
      <b val="true"/>
      <sz val="10"/>
      <color rgb="FFFFFFFF"/>
      <name val="Montserrat"/>
      <family val="0"/>
      <charset val="1"/>
    </font>
    <font>
      <b val="true"/>
      <sz val="13"/>
      <color rgb="FF1F7A4D"/>
      <name val="Montserrat"/>
      <family val="0"/>
      <charset val="1"/>
    </font>
    <font>
      <i val="true"/>
      <sz val="8"/>
      <color rgb="FF4A5A51"/>
      <name val="Montserrat"/>
      <family val="0"/>
      <charset val="1"/>
    </font>
    <font>
      <b val="true"/>
      <sz val="10"/>
      <color rgb="FF1F7A4D"/>
      <name val="Montserrat"/>
      <family val="0"/>
      <charset val="1"/>
    </font>
    <font>
      <sz val="9"/>
      <color rgb="FF333333"/>
      <name val="Montserrat"/>
      <family val="0"/>
      <charset val="1"/>
    </font>
    <font>
      <b val="true"/>
      <sz val="8"/>
      <color rgb="FF4A5A51"/>
      <name val="Montserrat"/>
      <family val="0"/>
      <charset val="1"/>
    </font>
    <font>
      <b val="true"/>
      <sz val="9"/>
      <color rgb="FF222222"/>
      <name val="Montserrat"/>
      <family val="0"/>
      <charset val="1"/>
    </font>
    <font>
      <sz val="8"/>
      <color rgb="FF4A5A51"/>
      <name val="Montserrat"/>
      <family val="0"/>
      <charset val="1"/>
    </font>
    <font>
      <sz val="9"/>
      <color rgb="FF222222"/>
      <name val="Montserrat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DDF0E3"/>
        <bgColor rgb="FFEFEFEF"/>
      </patternFill>
    </fill>
    <fill>
      <patternFill patternType="solid">
        <fgColor rgb="FFBFE3CB"/>
        <bgColor rgb="FFD5DDD8"/>
      </patternFill>
    </fill>
    <fill>
      <patternFill patternType="solid">
        <fgColor rgb="FFF4F6F5"/>
        <bgColor rgb="FFEFEFEF"/>
      </patternFill>
    </fill>
    <fill>
      <patternFill patternType="solid">
        <fgColor rgb="FFEFEFEF"/>
        <bgColor rgb="FFF4F6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BFE3CB"/>
      <rgbColor rgb="FF808080"/>
      <rgbColor rgb="FF9999FF"/>
      <rgbColor rgb="FF993366"/>
      <rgbColor rgb="FFF4F6F5"/>
      <rgbColor rgb="FFEFEFEF"/>
      <rgbColor rgb="FF660066"/>
      <rgbColor rgb="FFFF8080"/>
      <rgbColor rgb="FF0066CC"/>
      <rgbColor rgb="FFD5DD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0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A51"/>
      <rgbColor rgb="FF969696"/>
      <rgbColor rgb="FF003366"/>
      <rgbColor rgb="FF339966"/>
      <rgbColor rgb="FF003300"/>
      <rgbColor rgb="FF222222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4D"/>
    <pageSetUpPr fitToPage="false"/>
  </sheetPr>
  <dimension ref="B2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6" t="s">
        <v>5</v>
      </c>
      <c r="C8" s="7" t="s">
        <v>6</v>
      </c>
    </row>
    <row r="9" customFormat="false" ht="15" hidden="false" customHeight="false" outlineLevel="0" collapsed="false">
      <c r="B9" s="6" t="s">
        <v>7</v>
      </c>
      <c r="C9" s="7" t="s">
        <v>8</v>
      </c>
    </row>
    <row r="10" customFormat="false" ht="15" hidden="false" customHeight="false" outlineLevel="0" collapsed="false">
      <c r="B10" s="6" t="s">
        <v>9</v>
      </c>
      <c r="C10" s="7" t="s">
        <v>10</v>
      </c>
    </row>
    <row r="11" customFormat="false" ht="15" hidden="false" customHeight="false" outlineLevel="0" collapsed="false">
      <c r="B11" s="6" t="s">
        <v>11</v>
      </c>
      <c r="C11" s="7" t="s">
        <v>12</v>
      </c>
    </row>
    <row r="12" customFormat="false" ht="15" hidden="false" customHeight="false" outlineLevel="0" collapsed="false">
      <c r="B12" s="6" t="s">
        <v>13</v>
      </c>
      <c r="C12" s="7" t="s">
        <v>14</v>
      </c>
    </row>
    <row r="13" customFormat="false" ht="15" hidden="false" customHeight="false" outlineLevel="0" collapsed="false">
      <c r="B13" s="6" t="s">
        <v>15</v>
      </c>
      <c r="C13" s="7" t="s">
        <v>16</v>
      </c>
    </row>
    <row r="14" customFormat="false" ht="15" hidden="false" customHeight="false" outlineLevel="0" collapsed="false">
      <c r="B14" s="6" t="s">
        <v>17</v>
      </c>
      <c r="C14" s="7" t="s">
        <v>18</v>
      </c>
    </row>
    <row r="15" customFormat="false" ht="15" hidden="false" customHeight="false" outlineLevel="0" collapsed="false">
      <c r="B15" s="6" t="s">
        <v>19</v>
      </c>
      <c r="C15" s="7" t="s">
        <v>20</v>
      </c>
    </row>
    <row r="17" customFormat="false" ht="15" hidden="false" customHeight="false" outlineLevel="0" collapsed="false">
      <c r="B17" s="5" t="s">
        <v>21</v>
      </c>
    </row>
    <row r="18" customFormat="false" ht="15" hidden="false" customHeight="false" outlineLevel="0" collapsed="false">
      <c r="B18" s="7" t="s">
        <v>22</v>
      </c>
    </row>
    <row r="19" customFormat="false" ht="15" hidden="false" customHeight="false" outlineLevel="0" collapsed="false">
      <c r="B19" s="7" t="s">
        <v>23</v>
      </c>
    </row>
    <row r="20" customFormat="false" ht="15" hidden="false" customHeight="false" outlineLevel="0" collapsed="false">
      <c r="B20" s="7" t="s">
        <v>24</v>
      </c>
    </row>
    <row r="21" customFormat="false" ht="15" hidden="false" customHeight="false" outlineLevel="0" collapsed="false">
      <c r="B21" s="7" t="s">
        <v>25</v>
      </c>
    </row>
    <row r="22" customFormat="false" ht="15" hidden="false" customHeight="false" outlineLevel="0" collapsed="false">
      <c r="B22" s="8" t="s">
        <v>26</v>
      </c>
      <c r="C22" s="7" t="s">
        <v>27</v>
      </c>
    </row>
    <row r="24" customFormat="false" ht="15" hidden="false" customHeight="false" outlineLevel="0" collapsed="false">
      <c r="B24" s="5" t="s">
        <v>28</v>
      </c>
    </row>
    <row r="25" customFormat="false" ht="15" hidden="false" customHeight="false" outlineLevel="0" collapsed="false">
      <c r="B25" s="6" t="s">
        <v>29</v>
      </c>
      <c r="C25" s="9" t="s">
        <v>30</v>
      </c>
    </row>
    <row r="26" customFormat="false" ht="15" hidden="false" customHeight="false" outlineLevel="0" collapsed="false">
      <c r="B26" s="6" t="s">
        <v>31</v>
      </c>
      <c r="C26" s="9" t="s">
        <v>32</v>
      </c>
    </row>
    <row r="27" customFormat="false" ht="15" hidden="false" customHeight="false" outlineLevel="0" collapsed="false">
      <c r="B27" s="6" t="s">
        <v>33</v>
      </c>
      <c r="C27" s="9" t="s">
        <v>34</v>
      </c>
    </row>
    <row r="29" customFormat="false" ht="15" hidden="false" customHeight="false" outlineLevel="0" collapsed="false">
      <c r="C29" s="10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9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3"/>
    <col collapsed="false" customWidth="true" hidden="false" outlineLevel="0" max="18" min="7" style="0" width="13"/>
  </cols>
  <sheetData>
    <row r="1" customFormat="false" ht="16.15" hidden="false" customHeight="false" outlineLevel="0" collapsed="false">
      <c r="A1" s="11" t="s">
        <v>36</v>
      </c>
      <c r="B1" s="11" t="s">
        <v>37</v>
      </c>
      <c r="C1" s="11" t="s">
        <v>38</v>
      </c>
      <c r="D1" s="11" t="s">
        <v>39</v>
      </c>
      <c r="E1" s="11" t="s">
        <v>40</v>
      </c>
      <c r="G1" s="12" t="s">
        <v>41</v>
      </c>
    </row>
    <row r="2" customFormat="false" ht="15" hidden="false" customHeight="false" outlineLevel="0" collapsed="false">
      <c r="A2" s="13" t="n">
        <v>46238</v>
      </c>
      <c r="B2" s="14" t="s">
        <v>42</v>
      </c>
      <c r="C2" s="14" t="s">
        <v>43</v>
      </c>
      <c r="D2" s="14" t="s">
        <v>44</v>
      </c>
      <c r="E2" s="15" t="n">
        <v>450</v>
      </c>
      <c r="G2" s="16" t="s">
        <v>45</v>
      </c>
    </row>
    <row r="3" customFormat="false" ht="15" hidden="false" customHeight="false" outlineLevel="0" collapsed="false">
      <c r="A3" s="13" t="n">
        <v>46246</v>
      </c>
      <c r="B3" s="14" t="s">
        <v>46</v>
      </c>
      <c r="C3" s="14" t="s">
        <v>47</v>
      </c>
      <c r="D3" s="14" t="s">
        <v>48</v>
      </c>
      <c r="E3" s="15" t="n">
        <v>1200</v>
      </c>
    </row>
    <row r="4" customFormat="false" ht="15" hidden="false" customHeight="false" outlineLevel="0" collapsed="false">
      <c r="A4" s="13" t="n">
        <v>46253</v>
      </c>
      <c r="B4" s="14" t="s">
        <v>49</v>
      </c>
      <c r="C4" s="14" t="s">
        <v>43</v>
      </c>
      <c r="D4" s="14" t="s">
        <v>48</v>
      </c>
      <c r="E4" s="15" t="n">
        <v>1350</v>
      </c>
      <c r="G4" s="17" t="s">
        <v>50</v>
      </c>
    </row>
    <row r="5" customFormat="false" ht="15" hidden="false" customHeight="false" outlineLevel="0" collapsed="false">
      <c r="A5" s="13" t="n">
        <v>46261</v>
      </c>
      <c r="B5" s="14" t="s">
        <v>46</v>
      </c>
      <c r="C5" s="14" t="s">
        <v>51</v>
      </c>
      <c r="D5" s="14" t="s">
        <v>44</v>
      </c>
      <c r="E5" s="15" t="n">
        <v>500</v>
      </c>
      <c r="G5" s="18" t="s">
        <v>52</v>
      </c>
    </row>
    <row r="6" customFormat="false" ht="15" hidden="false" customHeight="false" outlineLevel="0" collapsed="false">
      <c r="A6" s="13" t="n">
        <v>46267</v>
      </c>
      <c r="B6" s="14" t="s">
        <v>42</v>
      </c>
      <c r="C6" s="14" t="s">
        <v>47</v>
      </c>
      <c r="D6" s="14" t="s">
        <v>48</v>
      </c>
      <c r="E6" s="15" t="n">
        <v>1100</v>
      </c>
      <c r="G6" s="19" t="s">
        <v>53</v>
      </c>
      <c r="K6" s="19" t="s">
        <v>54</v>
      </c>
    </row>
    <row r="7" customFormat="false" ht="15" hidden="false" customHeight="false" outlineLevel="0" collapsed="false">
      <c r="A7" s="13" t="n">
        <v>46273</v>
      </c>
      <c r="B7" s="14" t="s">
        <v>49</v>
      </c>
      <c r="C7" s="14" t="s">
        <v>51</v>
      </c>
      <c r="D7" s="14" t="s">
        <v>55</v>
      </c>
      <c r="E7" s="15" t="n">
        <v>2400</v>
      </c>
      <c r="G7" s="20" t="e">
        <f aca="false">QUERY(A1:E11,"select A, B, E",1)</f>
        <v>#NAME?</v>
      </c>
      <c r="K7" s="11" t="s">
        <v>36</v>
      </c>
      <c r="L7" s="11" t="s">
        <v>37</v>
      </c>
      <c r="M7" s="11" t="s">
        <v>40</v>
      </c>
    </row>
    <row r="8" customFormat="false" ht="15" hidden="false" customHeight="false" outlineLevel="0" collapsed="false">
      <c r="A8" s="13" t="n">
        <v>46280</v>
      </c>
      <c r="B8" s="14" t="s">
        <v>42</v>
      </c>
      <c r="C8" s="14" t="s">
        <v>43</v>
      </c>
      <c r="D8" s="14" t="s">
        <v>55</v>
      </c>
      <c r="E8" s="15" t="n">
        <v>2600</v>
      </c>
      <c r="K8" s="21" t="n">
        <v>46238</v>
      </c>
      <c r="L8" s="22" t="s">
        <v>42</v>
      </c>
      <c r="M8" s="23" t="n">
        <v>450</v>
      </c>
    </row>
    <row r="9" customFormat="false" ht="15" hidden="false" customHeight="false" outlineLevel="0" collapsed="false">
      <c r="A9" s="13" t="n">
        <v>46286</v>
      </c>
      <c r="B9" s="14" t="s">
        <v>46</v>
      </c>
      <c r="C9" s="14" t="s">
        <v>43</v>
      </c>
      <c r="D9" s="14" t="s">
        <v>44</v>
      </c>
      <c r="E9" s="15" t="n">
        <v>480</v>
      </c>
      <c r="K9" s="21" t="n">
        <v>46246</v>
      </c>
      <c r="L9" s="22" t="s">
        <v>46</v>
      </c>
      <c r="M9" s="23" t="n">
        <v>1200</v>
      </c>
    </row>
    <row r="10" customFormat="false" ht="15" hidden="false" customHeight="false" outlineLevel="0" collapsed="false">
      <c r="A10" s="13" t="n">
        <v>46289</v>
      </c>
      <c r="B10" s="14" t="s">
        <v>49</v>
      </c>
      <c r="C10" s="14" t="s">
        <v>47</v>
      </c>
      <c r="D10" s="14" t="s">
        <v>48</v>
      </c>
      <c r="E10" s="15" t="n">
        <v>1250</v>
      </c>
      <c r="K10" s="21" t="n">
        <v>46253</v>
      </c>
      <c r="L10" s="22" t="s">
        <v>49</v>
      </c>
      <c r="M10" s="23" t="n">
        <v>1350</v>
      </c>
    </row>
    <row r="11" customFormat="false" ht="15" hidden="false" customHeight="false" outlineLevel="0" collapsed="false">
      <c r="A11" s="13" t="n">
        <v>46294</v>
      </c>
      <c r="B11" s="14" t="s">
        <v>42</v>
      </c>
      <c r="C11" s="14" t="s">
        <v>51</v>
      </c>
      <c r="D11" s="14" t="s">
        <v>44</v>
      </c>
      <c r="E11" s="15" t="n">
        <v>520</v>
      </c>
      <c r="K11" s="21" t="n">
        <v>46261</v>
      </c>
      <c r="L11" s="22" t="s">
        <v>46</v>
      </c>
      <c r="M11" s="23" t="n">
        <v>500</v>
      </c>
    </row>
    <row r="12" customFormat="false" ht="15" hidden="false" customHeight="false" outlineLevel="0" collapsed="false">
      <c r="K12" s="21" t="n">
        <v>46267</v>
      </c>
      <c r="L12" s="22" t="s">
        <v>42</v>
      </c>
      <c r="M12" s="23" t="n">
        <v>1100</v>
      </c>
    </row>
    <row r="13" customFormat="false" ht="15" hidden="false" customHeight="false" outlineLevel="0" collapsed="false">
      <c r="K13" s="21" t="n">
        <v>46273</v>
      </c>
      <c r="L13" s="22" t="s">
        <v>49</v>
      </c>
      <c r="M13" s="23" t="n">
        <v>2400</v>
      </c>
    </row>
    <row r="14" customFormat="false" ht="15" hidden="false" customHeight="false" outlineLevel="0" collapsed="false">
      <c r="K14" s="21" t="n">
        <v>46280</v>
      </c>
      <c r="L14" s="22" t="s">
        <v>42</v>
      </c>
      <c r="M14" s="23" t="n">
        <v>2600</v>
      </c>
    </row>
    <row r="15" customFormat="false" ht="15" hidden="false" customHeight="false" outlineLevel="0" collapsed="false">
      <c r="K15" s="21" t="n">
        <v>46286</v>
      </c>
      <c r="L15" s="22" t="s">
        <v>46</v>
      </c>
      <c r="M15" s="23" t="n">
        <v>480</v>
      </c>
    </row>
    <row r="16" customFormat="false" ht="15" hidden="false" customHeight="false" outlineLevel="0" collapsed="false">
      <c r="K16" s="21" t="n">
        <v>46289</v>
      </c>
      <c r="L16" s="22" t="s">
        <v>49</v>
      </c>
      <c r="M16" s="23" t="n">
        <v>1250</v>
      </c>
    </row>
    <row r="17" customFormat="false" ht="15" hidden="false" customHeight="false" outlineLevel="0" collapsed="false">
      <c r="K17" s="21" t="n">
        <v>46294</v>
      </c>
      <c r="L17" s="22" t="s">
        <v>42</v>
      </c>
      <c r="M17" s="23" t="n">
        <v>520</v>
      </c>
    </row>
    <row r="20" customFormat="false" ht="15" hidden="false" customHeight="false" outlineLevel="0" collapsed="false">
      <c r="G20" s="17" t="s">
        <v>56</v>
      </c>
    </row>
    <row r="21" customFormat="false" ht="15" hidden="false" customHeight="false" outlineLevel="0" collapsed="false">
      <c r="G21" s="18" t="s">
        <v>57</v>
      </c>
    </row>
    <row r="22" customFormat="false" ht="15" hidden="false" customHeight="false" outlineLevel="0" collapsed="false">
      <c r="G22" s="19" t="s">
        <v>53</v>
      </c>
      <c r="J22" s="19" t="s">
        <v>54</v>
      </c>
    </row>
    <row r="23" customFormat="false" ht="15" hidden="false" customHeight="false" outlineLevel="0" collapsed="false">
      <c r="G23" s="20" t="e">
        <f aca="false">QUERY(A1:E11,"select E, B",1)</f>
        <v>#NAME?</v>
      </c>
      <c r="J23" s="11" t="s">
        <v>40</v>
      </c>
      <c r="K23" s="11" t="s">
        <v>37</v>
      </c>
    </row>
    <row r="24" customFormat="false" ht="15" hidden="false" customHeight="false" outlineLevel="0" collapsed="false">
      <c r="J24" s="23" t="n">
        <v>450</v>
      </c>
      <c r="K24" s="22" t="s">
        <v>42</v>
      </c>
    </row>
    <row r="25" customFormat="false" ht="15" hidden="false" customHeight="false" outlineLevel="0" collapsed="false">
      <c r="J25" s="23" t="n">
        <v>1200</v>
      </c>
      <c r="K25" s="22" t="s">
        <v>46</v>
      </c>
    </row>
    <row r="26" customFormat="false" ht="15" hidden="false" customHeight="false" outlineLevel="0" collapsed="false">
      <c r="J26" s="23" t="n">
        <v>1350</v>
      </c>
      <c r="K26" s="22" t="s">
        <v>49</v>
      </c>
    </row>
    <row r="27" customFormat="false" ht="15" hidden="false" customHeight="false" outlineLevel="0" collapsed="false">
      <c r="J27" s="23" t="n">
        <v>500</v>
      </c>
      <c r="K27" s="22" t="s">
        <v>46</v>
      </c>
    </row>
    <row r="28" customFormat="false" ht="15" hidden="false" customHeight="false" outlineLevel="0" collapsed="false">
      <c r="J28" s="23" t="n">
        <v>1100</v>
      </c>
      <c r="K28" s="22" t="s">
        <v>42</v>
      </c>
    </row>
    <row r="29" customFormat="false" ht="15" hidden="false" customHeight="false" outlineLevel="0" collapsed="false">
      <c r="J29" s="23" t="n">
        <v>2400</v>
      </c>
      <c r="K29" s="22" t="s">
        <v>49</v>
      </c>
    </row>
    <row r="30" customFormat="false" ht="15" hidden="false" customHeight="false" outlineLevel="0" collapsed="false">
      <c r="J30" s="23" t="n">
        <v>2600</v>
      </c>
      <c r="K30" s="22" t="s">
        <v>42</v>
      </c>
    </row>
    <row r="31" customFormat="false" ht="15" hidden="false" customHeight="false" outlineLevel="0" collapsed="false">
      <c r="J31" s="23" t="n">
        <v>480</v>
      </c>
      <c r="K31" s="22" t="s">
        <v>46</v>
      </c>
    </row>
    <row r="32" customFormat="false" ht="15" hidden="false" customHeight="false" outlineLevel="0" collapsed="false">
      <c r="J32" s="23" t="n">
        <v>1250</v>
      </c>
      <c r="K32" s="22" t="s">
        <v>49</v>
      </c>
    </row>
    <row r="33" customFormat="false" ht="15" hidden="false" customHeight="false" outlineLevel="0" collapsed="false">
      <c r="J33" s="23" t="n">
        <v>520</v>
      </c>
      <c r="K33" s="22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9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3"/>
    <col collapsed="false" customWidth="true" hidden="false" outlineLevel="0" max="18" min="7" style="0" width="13"/>
  </cols>
  <sheetData>
    <row r="1" customFormat="false" ht="16.15" hidden="false" customHeight="false" outlineLevel="0" collapsed="false">
      <c r="A1" s="11" t="s">
        <v>36</v>
      </c>
      <c r="B1" s="11" t="s">
        <v>37</v>
      </c>
      <c r="C1" s="11" t="s">
        <v>38</v>
      </c>
      <c r="D1" s="11" t="s">
        <v>39</v>
      </c>
      <c r="E1" s="11" t="s">
        <v>40</v>
      </c>
      <c r="G1" s="12" t="s">
        <v>58</v>
      </c>
    </row>
    <row r="2" customFormat="false" ht="15" hidden="false" customHeight="false" outlineLevel="0" collapsed="false">
      <c r="A2" s="13" t="n">
        <v>46238</v>
      </c>
      <c r="B2" s="14" t="s">
        <v>42</v>
      </c>
      <c r="C2" s="14" t="s">
        <v>43</v>
      </c>
      <c r="D2" s="14" t="s">
        <v>44</v>
      </c>
      <c r="E2" s="15" t="n">
        <v>450</v>
      </c>
      <c r="G2" s="16" t="s">
        <v>45</v>
      </c>
    </row>
    <row r="3" customFormat="false" ht="15" hidden="false" customHeight="false" outlineLevel="0" collapsed="false">
      <c r="A3" s="13" t="n">
        <v>46246</v>
      </c>
      <c r="B3" s="14" t="s">
        <v>46</v>
      </c>
      <c r="C3" s="14" t="s">
        <v>47</v>
      </c>
      <c r="D3" s="14" t="s">
        <v>48</v>
      </c>
      <c r="E3" s="15" t="n">
        <v>1200</v>
      </c>
    </row>
    <row r="4" customFormat="false" ht="15" hidden="false" customHeight="false" outlineLevel="0" collapsed="false">
      <c r="A4" s="13" t="n">
        <v>46253</v>
      </c>
      <c r="B4" s="14" t="s">
        <v>49</v>
      </c>
      <c r="C4" s="14" t="s">
        <v>43</v>
      </c>
      <c r="D4" s="14" t="s">
        <v>48</v>
      </c>
      <c r="E4" s="15" t="n">
        <v>1350</v>
      </c>
      <c r="G4" s="17" t="s">
        <v>59</v>
      </c>
    </row>
    <row r="5" customFormat="false" ht="15" hidden="false" customHeight="false" outlineLevel="0" collapsed="false">
      <c r="A5" s="13" t="n">
        <v>46261</v>
      </c>
      <c r="B5" s="14" t="s">
        <v>46</v>
      </c>
      <c r="C5" s="14" t="s">
        <v>51</v>
      </c>
      <c r="D5" s="14" t="s">
        <v>44</v>
      </c>
      <c r="E5" s="15" t="n">
        <v>500</v>
      </c>
      <c r="G5" s="18" t="s">
        <v>60</v>
      </c>
    </row>
    <row r="6" customFormat="false" ht="15" hidden="false" customHeight="false" outlineLevel="0" collapsed="false">
      <c r="A6" s="13" t="n">
        <v>46267</v>
      </c>
      <c r="B6" s="14" t="s">
        <v>42</v>
      </c>
      <c r="C6" s="14" t="s">
        <v>47</v>
      </c>
      <c r="D6" s="14" t="s">
        <v>48</v>
      </c>
      <c r="E6" s="15" t="n">
        <v>1100</v>
      </c>
      <c r="G6" s="19" t="s">
        <v>53</v>
      </c>
      <c r="K6" s="19" t="s">
        <v>54</v>
      </c>
    </row>
    <row r="7" customFormat="false" ht="15" hidden="false" customHeight="false" outlineLevel="0" collapsed="false">
      <c r="A7" s="13" t="n">
        <v>46273</v>
      </c>
      <c r="B7" s="14" t="s">
        <v>49</v>
      </c>
      <c r="C7" s="14" t="s">
        <v>51</v>
      </c>
      <c r="D7" s="14" t="s">
        <v>55</v>
      </c>
      <c r="E7" s="15" t="n">
        <v>2400</v>
      </c>
      <c r="G7" s="20" t="e">
        <f aca="false">QUERY(A1:E11,"select A, B, E where E &gt; 1000",1)</f>
        <v>#NAME?</v>
      </c>
      <c r="K7" s="11" t="s">
        <v>36</v>
      </c>
      <c r="L7" s="11" t="s">
        <v>37</v>
      </c>
      <c r="M7" s="11" t="s">
        <v>40</v>
      </c>
    </row>
    <row r="8" customFormat="false" ht="15" hidden="false" customHeight="false" outlineLevel="0" collapsed="false">
      <c r="A8" s="13" t="n">
        <v>46280</v>
      </c>
      <c r="B8" s="14" t="s">
        <v>42</v>
      </c>
      <c r="C8" s="14" t="s">
        <v>43</v>
      </c>
      <c r="D8" s="14" t="s">
        <v>55</v>
      </c>
      <c r="E8" s="15" t="n">
        <v>2600</v>
      </c>
      <c r="K8" s="21" t="n">
        <v>46246</v>
      </c>
      <c r="L8" s="22" t="s">
        <v>46</v>
      </c>
      <c r="M8" s="23" t="n">
        <v>1200</v>
      </c>
    </row>
    <row r="9" customFormat="false" ht="15" hidden="false" customHeight="false" outlineLevel="0" collapsed="false">
      <c r="A9" s="13" t="n">
        <v>46286</v>
      </c>
      <c r="B9" s="14" t="s">
        <v>46</v>
      </c>
      <c r="C9" s="14" t="s">
        <v>43</v>
      </c>
      <c r="D9" s="14" t="s">
        <v>44</v>
      </c>
      <c r="E9" s="15" t="n">
        <v>480</v>
      </c>
      <c r="K9" s="21" t="n">
        <v>46253</v>
      </c>
      <c r="L9" s="22" t="s">
        <v>49</v>
      </c>
      <c r="M9" s="23" t="n">
        <v>1350</v>
      </c>
    </row>
    <row r="10" customFormat="false" ht="15" hidden="false" customHeight="false" outlineLevel="0" collapsed="false">
      <c r="A10" s="13" t="n">
        <v>46289</v>
      </c>
      <c r="B10" s="14" t="s">
        <v>49</v>
      </c>
      <c r="C10" s="14" t="s">
        <v>47</v>
      </c>
      <c r="D10" s="14" t="s">
        <v>48</v>
      </c>
      <c r="E10" s="15" t="n">
        <v>1250</v>
      </c>
      <c r="K10" s="21" t="n">
        <v>46267</v>
      </c>
      <c r="L10" s="22" t="s">
        <v>42</v>
      </c>
      <c r="M10" s="23" t="n">
        <v>1100</v>
      </c>
    </row>
    <row r="11" customFormat="false" ht="15" hidden="false" customHeight="false" outlineLevel="0" collapsed="false">
      <c r="A11" s="13" t="n">
        <v>46294</v>
      </c>
      <c r="B11" s="14" t="s">
        <v>42</v>
      </c>
      <c r="C11" s="14" t="s">
        <v>51</v>
      </c>
      <c r="D11" s="14" t="s">
        <v>44</v>
      </c>
      <c r="E11" s="15" t="n">
        <v>520</v>
      </c>
      <c r="K11" s="21" t="n">
        <v>46273</v>
      </c>
      <c r="L11" s="22" t="s">
        <v>49</v>
      </c>
      <c r="M11" s="23" t="n">
        <v>2400</v>
      </c>
    </row>
    <row r="12" customFormat="false" ht="15" hidden="false" customHeight="false" outlineLevel="0" collapsed="false">
      <c r="K12" s="21" t="n">
        <v>46280</v>
      </c>
      <c r="L12" s="22" t="s">
        <v>42</v>
      </c>
      <c r="M12" s="23" t="n">
        <v>2600</v>
      </c>
    </row>
    <row r="13" customFormat="false" ht="15" hidden="false" customHeight="false" outlineLevel="0" collapsed="false">
      <c r="K13" s="21" t="n">
        <v>46289</v>
      </c>
      <c r="L13" s="22" t="s">
        <v>49</v>
      </c>
      <c r="M13" s="23" t="n">
        <v>1250</v>
      </c>
    </row>
    <row r="15" customFormat="false" ht="15" hidden="false" customHeight="false" outlineLevel="0" collapsed="false">
      <c r="G15" s="2" t="s">
        <v>61</v>
      </c>
      <c r="L15" s="24" t="n">
        <f aca="false">COUNTIFS(E2:E11,"&gt;1000")</f>
        <v>6</v>
      </c>
      <c r="M15" s="25" t="s">
        <v>62</v>
      </c>
    </row>
    <row r="17" customFormat="false" ht="15" hidden="false" customHeight="false" outlineLevel="0" collapsed="false">
      <c r="G17" s="17" t="s">
        <v>63</v>
      </c>
    </row>
    <row r="18" customFormat="false" ht="15" hidden="false" customHeight="false" outlineLevel="0" collapsed="false">
      <c r="G18" s="18" t="s">
        <v>64</v>
      </c>
    </row>
    <row r="19" customFormat="false" ht="15" hidden="false" customHeight="false" outlineLevel="0" collapsed="false">
      <c r="G19" s="19" t="s">
        <v>53</v>
      </c>
      <c r="L19" s="19" t="s">
        <v>54</v>
      </c>
    </row>
    <row r="20" customFormat="false" ht="15" hidden="false" customHeight="false" outlineLevel="0" collapsed="false">
      <c r="G20" s="20" t="e">
        <f aca="false">QUERY(A1:E11,"select A, B, C, E where C = 'North' and E &gt; 1000",1)</f>
        <v>#NAME?</v>
      </c>
      <c r="L20" s="11" t="s">
        <v>36</v>
      </c>
      <c r="M20" s="11" t="s">
        <v>37</v>
      </c>
      <c r="N20" s="11" t="s">
        <v>38</v>
      </c>
      <c r="O20" s="11" t="s">
        <v>40</v>
      </c>
    </row>
    <row r="21" customFormat="false" ht="15" hidden="false" customHeight="false" outlineLevel="0" collapsed="false">
      <c r="L21" s="21" t="n">
        <v>46253</v>
      </c>
      <c r="M21" s="22" t="s">
        <v>49</v>
      </c>
      <c r="N21" s="22" t="s">
        <v>43</v>
      </c>
      <c r="O21" s="23" t="n">
        <v>1350</v>
      </c>
    </row>
    <row r="22" customFormat="false" ht="15" hidden="false" customHeight="false" outlineLevel="0" collapsed="false">
      <c r="L22" s="21" t="n">
        <v>46280</v>
      </c>
      <c r="M22" s="22" t="s">
        <v>42</v>
      </c>
      <c r="N22" s="22" t="s">
        <v>43</v>
      </c>
      <c r="O22" s="23" t="n">
        <v>2600</v>
      </c>
    </row>
    <row r="24" customFormat="false" ht="15" hidden="false" customHeight="false" outlineLevel="0" collapsed="false">
      <c r="G24" s="2" t="s">
        <v>65</v>
      </c>
      <c r="L24" s="24" t="n">
        <f aca="false">COUNTIFS(C2:C11,"North",E2:E11,"&gt;1000")</f>
        <v>2</v>
      </c>
      <c r="M24" s="25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9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3"/>
    <col collapsed="false" customWidth="true" hidden="false" outlineLevel="0" max="18" min="7" style="0" width="13"/>
  </cols>
  <sheetData>
    <row r="1" customFormat="false" ht="16.15" hidden="false" customHeight="false" outlineLevel="0" collapsed="false">
      <c r="A1" s="11" t="s">
        <v>36</v>
      </c>
      <c r="B1" s="11" t="s">
        <v>37</v>
      </c>
      <c r="C1" s="11" t="s">
        <v>38</v>
      </c>
      <c r="D1" s="11" t="s">
        <v>39</v>
      </c>
      <c r="E1" s="11" t="s">
        <v>40</v>
      </c>
      <c r="G1" s="12" t="s">
        <v>67</v>
      </c>
    </row>
    <row r="2" customFormat="false" ht="15" hidden="false" customHeight="false" outlineLevel="0" collapsed="false">
      <c r="A2" s="13" t="n">
        <v>46238</v>
      </c>
      <c r="B2" s="14" t="s">
        <v>42</v>
      </c>
      <c r="C2" s="14" t="s">
        <v>43</v>
      </c>
      <c r="D2" s="14" t="s">
        <v>44</v>
      </c>
      <c r="E2" s="15" t="n">
        <v>450</v>
      </c>
      <c r="G2" s="16" t="s">
        <v>45</v>
      </c>
    </row>
    <row r="3" customFormat="false" ht="15" hidden="false" customHeight="false" outlineLevel="0" collapsed="false">
      <c r="A3" s="13" t="n">
        <v>46246</v>
      </c>
      <c r="B3" s="14" t="s">
        <v>46</v>
      </c>
      <c r="C3" s="14" t="s">
        <v>47</v>
      </c>
      <c r="D3" s="14" t="s">
        <v>48</v>
      </c>
      <c r="E3" s="15" t="n">
        <v>1200</v>
      </c>
    </row>
    <row r="4" customFormat="false" ht="15" hidden="false" customHeight="false" outlineLevel="0" collapsed="false">
      <c r="A4" s="13" t="n">
        <v>46253</v>
      </c>
      <c r="B4" s="14" t="s">
        <v>49</v>
      </c>
      <c r="C4" s="14" t="s">
        <v>43</v>
      </c>
      <c r="D4" s="14" t="s">
        <v>48</v>
      </c>
      <c r="E4" s="15" t="n">
        <v>1350</v>
      </c>
      <c r="G4" s="17" t="s">
        <v>68</v>
      </c>
    </row>
    <row r="5" customFormat="false" ht="15" hidden="false" customHeight="false" outlineLevel="0" collapsed="false">
      <c r="A5" s="13" t="n">
        <v>46261</v>
      </c>
      <c r="B5" s="14" t="s">
        <v>46</v>
      </c>
      <c r="C5" s="14" t="s">
        <v>51</v>
      </c>
      <c r="D5" s="14" t="s">
        <v>44</v>
      </c>
      <c r="E5" s="15" t="n">
        <v>500</v>
      </c>
      <c r="G5" s="18" t="s">
        <v>69</v>
      </c>
    </row>
    <row r="6" customFormat="false" ht="15" hidden="false" customHeight="false" outlineLevel="0" collapsed="false">
      <c r="A6" s="13" t="n">
        <v>46267</v>
      </c>
      <c r="B6" s="14" t="s">
        <v>42</v>
      </c>
      <c r="C6" s="14" t="s">
        <v>47</v>
      </c>
      <c r="D6" s="14" t="s">
        <v>48</v>
      </c>
      <c r="E6" s="15" t="n">
        <v>1100</v>
      </c>
      <c r="G6" s="19" t="s">
        <v>53</v>
      </c>
      <c r="K6" s="19" t="s">
        <v>54</v>
      </c>
    </row>
    <row r="7" customFormat="false" ht="15" hidden="false" customHeight="false" outlineLevel="0" collapsed="false">
      <c r="A7" s="13" t="n">
        <v>46273</v>
      </c>
      <c r="B7" s="14" t="s">
        <v>49</v>
      </c>
      <c r="C7" s="14" t="s">
        <v>51</v>
      </c>
      <c r="D7" s="14" t="s">
        <v>55</v>
      </c>
      <c r="E7" s="15" t="n">
        <v>2400</v>
      </c>
      <c r="G7" s="20" t="e">
        <f aca="false">QUERY(A1:E11,"select B, D, E order by E desc limit 3",1)</f>
        <v>#NAME?</v>
      </c>
      <c r="K7" s="11" t="s">
        <v>37</v>
      </c>
      <c r="L7" s="11" t="s">
        <v>39</v>
      </c>
      <c r="M7" s="11" t="s">
        <v>40</v>
      </c>
    </row>
    <row r="8" customFormat="false" ht="15" hidden="false" customHeight="false" outlineLevel="0" collapsed="false">
      <c r="A8" s="13" t="n">
        <v>46280</v>
      </c>
      <c r="B8" s="14" t="s">
        <v>42</v>
      </c>
      <c r="C8" s="14" t="s">
        <v>43</v>
      </c>
      <c r="D8" s="14" t="s">
        <v>55</v>
      </c>
      <c r="E8" s="15" t="n">
        <v>2600</v>
      </c>
      <c r="K8" s="22" t="s">
        <v>42</v>
      </c>
      <c r="L8" s="22" t="s">
        <v>55</v>
      </c>
      <c r="M8" s="23" t="n">
        <v>2600</v>
      </c>
    </row>
    <row r="9" customFormat="false" ht="15" hidden="false" customHeight="false" outlineLevel="0" collapsed="false">
      <c r="A9" s="13" t="n">
        <v>46286</v>
      </c>
      <c r="B9" s="14" t="s">
        <v>46</v>
      </c>
      <c r="C9" s="14" t="s">
        <v>43</v>
      </c>
      <c r="D9" s="14" t="s">
        <v>44</v>
      </c>
      <c r="E9" s="15" t="n">
        <v>480</v>
      </c>
      <c r="K9" s="22" t="s">
        <v>49</v>
      </c>
      <c r="L9" s="22" t="s">
        <v>55</v>
      </c>
      <c r="M9" s="23" t="n">
        <v>2400</v>
      </c>
    </row>
    <row r="10" customFormat="false" ht="15" hidden="false" customHeight="false" outlineLevel="0" collapsed="false">
      <c r="A10" s="13" t="n">
        <v>46289</v>
      </c>
      <c r="B10" s="14" t="s">
        <v>49</v>
      </c>
      <c r="C10" s="14" t="s">
        <v>47</v>
      </c>
      <c r="D10" s="14" t="s">
        <v>48</v>
      </c>
      <c r="E10" s="15" t="n">
        <v>1250</v>
      </c>
      <c r="K10" s="22" t="s">
        <v>49</v>
      </c>
      <c r="L10" s="22" t="s">
        <v>48</v>
      </c>
      <c r="M10" s="23" t="n">
        <v>1350</v>
      </c>
    </row>
    <row r="11" customFormat="false" ht="15" hidden="false" customHeight="false" outlineLevel="0" collapsed="false">
      <c r="A11" s="13" t="n">
        <v>46294</v>
      </c>
      <c r="B11" s="14" t="s">
        <v>42</v>
      </c>
      <c r="C11" s="14" t="s">
        <v>51</v>
      </c>
      <c r="D11" s="14" t="s">
        <v>44</v>
      </c>
      <c r="E11" s="15" t="n">
        <v>520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9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3"/>
    <col collapsed="false" customWidth="true" hidden="false" outlineLevel="0" max="18" min="7" style="0" width="13"/>
  </cols>
  <sheetData>
    <row r="1" customFormat="false" ht="16.15" hidden="false" customHeight="false" outlineLevel="0" collapsed="false">
      <c r="A1" s="11" t="s">
        <v>36</v>
      </c>
      <c r="B1" s="11" t="s">
        <v>37</v>
      </c>
      <c r="C1" s="11" t="s">
        <v>38</v>
      </c>
      <c r="D1" s="11" t="s">
        <v>39</v>
      </c>
      <c r="E1" s="11" t="s">
        <v>40</v>
      </c>
      <c r="G1" s="12" t="s">
        <v>70</v>
      </c>
    </row>
    <row r="2" customFormat="false" ht="15" hidden="false" customHeight="false" outlineLevel="0" collapsed="false">
      <c r="A2" s="13" t="n">
        <v>46238</v>
      </c>
      <c r="B2" s="14" t="s">
        <v>42</v>
      </c>
      <c r="C2" s="14" t="s">
        <v>43</v>
      </c>
      <c r="D2" s="14" t="s">
        <v>44</v>
      </c>
      <c r="E2" s="15" t="n">
        <v>450</v>
      </c>
      <c r="G2" s="16" t="s">
        <v>45</v>
      </c>
    </row>
    <row r="3" customFormat="false" ht="15" hidden="false" customHeight="false" outlineLevel="0" collapsed="false">
      <c r="A3" s="13" t="n">
        <v>46246</v>
      </c>
      <c r="B3" s="14" t="s">
        <v>46</v>
      </c>
      <c r="C3" s="14" t="s">
        <v>47</v>
      </c>
      <c r="D3" s="14" t="s">
        <v>48</v>
      </c>
      <c r="E3" s="15" t="n">
        <v>1200</v>
      </c>
    </row>
    <row r="4" customFormat="false" ht="15" hidden="false" customHeight="false" outlineLevel="0" collapsed="false">
      <c r="A4" s="13" t="n">
        <v>46253</v>
      </c>
      <c r="B4" s="14" t="s">
        <v>49</v>
      </c>
      <c r="C4" s="14" t="s">
        <v>43</v>
      </c>
      <c r="D4" s="14" t="s">
        <v>48</v>
      </c>
      <c r="E4" s="15" t="n">
        <v>1350</v>
      </c>
      <c r="G4" s="17" t="s">
        <v>71</v>
      </c>
    </row>
    <row r="5" customFormat="false" ht="15" hidden="false" customHeight="false" outlineLevel="0" collapsed="false">
      <c r="A5" s="13" t="n">
        <v>46261</v>
      </c>
      <c r="B5" s="14" t="s">
        <v>46</v>
      </c>
      <c r="C5" s="14" t="s">
        <v>51</v>
      </c>
      <c r="D5" s="14" t="s">
        <v>44</v>
      </c>
      <c r="E5" s="15" t="n">
        <v>500</v>
      </c>
      <c r="G5" s="18" t="s">
        <v>72</v>
      </c>
    </row>
    <row r="6" customFormat="false" ht="15" hidden="false" customHeight="false" outlineLevel="0" collapsed="false">
      <c r="A6" s="13" t="n">
        <v>46267</v>
      </c>
      <c r="B6" s="14" t="s">
        <v>42</v>
      </c>
      <c r="C6" s="14" t="s">
        <v>47</v>
      </c>
      <c r="D6" s="14" t="s">
        <v>48</v>
      </c>
      <c r="E6" s="15" t="n">
        <v>1100</v>
      </c>
      <c r="G6" s="19" t="s">
        <v>53</v>
      </c>
      <c r="J6" s="19" t="s">
        <v>54</v>
      </c>
    </row>
    <row r="7" customFormat="false" ht="15" hidden="false" customHeight="false" outlineLevel="0" collapsed="false">
      <c r="A7" s="13" t="n">
        <v>46273</v>
      </c>
      <c r="B7" s="14" t="s">
        <v>49</v>
      </c>
      <c r="C7" s="14" t="s">
        <v>51</v>
      </c>
      <c r="D7" s="14" t="s">
        <v>55</v>
      </c>
      <c r="E7" s="15" t="n">
        <v>2400</v>
      </c>
      <c r="G7" s="20" t="e">
        <f aca="false">QUERY(A1:E11,"select B, sum(E) group by B order by sum(E) desc",1)</f>
        <v>#NAME?</v>
      </c>
      <c r="J7" s="11" t="s">
        <v>37</v>
      </c>
      <c r="K7" s="11" t="s">
        <v>73</v>
      </c>
    </row>
    <row r="8" customFormat="false" ht="15" hidden="false" customHeight="false" outlineLevel="0" collapsed="false">
      <c r="A8" s="13" t="n">
        <v>46280</v>
      </c>
      <c r="B8" s="14" t="s">
        <v>42</v>
      </c>
      <c r="C8" s="14" t="s">
        <v>43</v>
      </c>
      <c r="D8" s="14" t="s">
        <v>55</v>
      </c>
      <c r="E8" s="15" t="n">
        <v>2600</v>
      </c>
      <c r="J8" s="22" t="s">
        <v>49</v>
      </c>
      <c r="K8" s="23" t="n">
        <v>5000</v>
      </c>
    </row>
    <row r="9" customFormat="false" ht="15" hidden="false" customHeight="false" outlineLevel="0" collapsed="false">
      <c r="A9" s="13" t="n">
        <v>46286</v>
      </c>
      <c r="B9" s="14" t="s">
        <v>46</v>
      </c>
      <c r="C9" s="14" t="s">
        <v>43</v>
      </c>
      <c r="D9" s="14" t="s">
        <v>44</v>
      </c>
      <c r="E9" s="15" t="n">
        <v>480</v>
      </c>
      <c r="J9" s="22" t="s">
        <v>42</v>
      </c>
      <c r="K9" s="23" t="n">
        <v>4670</v>
      </c>
    </row>
    <row r="10" customFormat="false" ht="15" hidden="false" customHeight="false" outlineLevel="0" collapsed="false">
      <c r="A10" s="13" t="n">
        <v>46289</v>
      </c>
      <c r="B10" s="14" t="s">
        <v>49</v>
      </c>
      <c r="C10" s="14" t="s">
        <v>47</v>
      </c>
      <c r="D10" s="14" t="s">
        <v>48</v>
      </c>
      <c r="E10" s="15" t="n">
        <v>1250</v>
      </c>
      <c r="J10" s="22" t="s">
        <v>46</v>
      </c>
      <c r="K10" s="23" t="n">
        <v>2180</v>
      </c>
    </row>
    <row r="11" customFormat="false" ht="15" hidden="false" customHeight="false" outlineLevel="0" collapsed="false">
      <c r="A11" s="13" t="n">
        <v>46294</v>
      </c>
      <c r="B11" s="14" t="s">
        <v>42</v>
      </c>
      <c r="C11" s="14" t="s">
        <v>51</v>
      </c>
      <c r="D11" s="14" t="s">
        <v>44</v>
      </c>
      <c r="E11" s="15" t="n">
        <v>520</v>
      </c>
    </row>
    <row r="12" customFormat="false" ht="15" hidden="false" customHeight="false" outlineLevel="0" collapsed="false">
      <c r="G12" s="2" t="s">
        <v>74</v>
      </c>
      <c r="L12" s="26" t="n">
        <f aca="false">SUMIFS(E2:E11,B2:B11,"Chloe")</f>
        <v>5000</v>
      </c>
      <c r="M12" s="25" t="s">
        <v>75</v>
      </c>
    </row>
    <row r="13" customFormat="false" ht="15" hidden="false" customHeight="false" outlineLevel="0" collapsed="false">
      <c r="G13" s="2" t="s">
        <v>76</v>
      </c>
      <c r="L13" s="26" t="n">
        <f aca="false">SUMIFS(E2:E11,B2:B11,"Anna")</f>
        <v>4670</v>
      </c>
      <c r="M13" s="25" t="s">
        <v>77</v>
      </c>
    </row>
    <row r="14" customFormat="false" ht="15" hidden="false" customHeight="false" outlineLevel="0" collapsed="false">
      <c r="G14" s="2" t="s">
        <v>78</v>
      </c>
      <c r="L14" s="26" t="n">
        <f aca="false">SUMIFS(E2:E11,B2:B11,"Ben")</f>
        <v>2180</v>
      </c>
      <c r="M14" s="25" t="s">
        <v>79</v>
      </c>
    </row>
    <row r="16" customFormat="false" ht="15" hidden="false" customHeight="false" outlineLevel="0" collapsed="false">
      <c r="G16" s="17" t="s">
        <v>80</v>
      </c>
    </row>
    <row r="17" customFormat="false" ht="15" hidden="false" customHeight="false" outlineLevel="0" collapsed="false">
      <c r="G17" s="18" t="s">
        <v>81</v>
      </c>
    </row>
    <row r="18" customFormat="false" ht="15" hidden="false" customHeight="false" outlineLevel="0" collapsed="false">
      <c r="G18" s="19" t="s">
        <v>53</v>
      </c>
      <c r="K18" s="19" t="s">
        <v>54</v>
      </c>
    </row>
    <row r="19" customFormat="false" ht="15" hidden="false" customHeight="false" outlineLevel="0" collapsed="false">
      <c r="G19" s="20" t="e">
        <f aca="false">QUERY(A1:E11,"select B, sum(E), count(E) group by B order by sum(E) desc label sum(E) 'Total', count(E) 'Deals'",1)</f>
        <v>#NAME?</v>
      </c>
      <c r="K19" s="11" t="s">
        <v>37</v>
      </c>
      <c r="L19" s="11" t="s">
        <v>82</v>
      </c>
      <c r="M19" s="11" t="s">
        <v>83</v>
      </c>
    </row>
    <row r="20" customFormat="false" ht="15" hidden="false" customHeight="false" outlineLevel="0" collapsed="false">
      <c r="K20" s="22" t="s">
        <v>49</v>
      </c>
      <c r="L20" s="23" t="n">
        <v>5000</v>
      </c>
      <c r="M20" s="22" t="n">
        <v>3</v>
      </c>
    </row>
    <row r="21" customFormat="false" ht="15" hidden="false" customHeight="false" outlineLevel="0" collapsed="false">
      <c r="K21" s="22" t="s">
        <v>42</v>
      </c>
      <c r="L21" s="23" t="n">
        <v>4670</v>
      </c>
      <c r="M21" s="22" t="n">
        <v>4</v>
      </c>
    </row>
    <row r="22" customFormat="false" ht="15" hidden="false" customHeight="false" outlineLevel="0" collapsed="false">
      <c r="K22" s="22" t="s">
        <v>46</v>
      </c>
      <c r="L22" s="23" t="n">
        <v>2180</v>
      </c>
      <c r="M22" s="22" t="n">
        <v>3</v>
      </c>
    </row>
    <row r="24" customFormat="false" ht="15" hidden="false" customHeight="false" outlineLevel="0" collapsed="false">
      <c r="G24" s="2" t="s">
        <v>84</v>
      </c>
      <c r="L24" s="24" t="n">
        <f aca="false">COUNTIFS(B2:B11,"Anna")</f>
        <v>4</v>
      </c>
      <c r="M24" s="25" t="s">
        <v>85</v>
      </c>
    </row>
    <row r="26" customFormat="false" ht="15" hidden="false" customHeight="false" outlineLevel="0" collapsed="false">
      <c r="G26" s="17" t="s">
        <v>86</v>
      </c>
    </row>
    <row r="27" customFormat="false" ht="15" hidden="false" customHeight="false" outlineLevel="0" collapsed="false">
      <c r="G27" s="18" t="s">
        <v>87</v>
      </c>
    </row>
    <row r="28" customFormat="false" ht="15" hidden="false" customHeight="false" outlineLevel="0" collapsed="false">
      <c r="G28" s="19" t="s">
        <v>53</v>
      </c>
      <c r="I28" s="19" t="s">
        <v>54</v>
      </c>
    </row>
    <row r="29" customFormat="false" ht="15" hidden="false" customHeight="false" outlineLevel="0" collapsed="false">
      <c r="G29" s="20" t="e">
        <f aca="false">QUERY(A1:E11,"select sum(E) where C = 'North' label sum(E) ''",1)</f>
        <v>#NAME?</v>
      </c>
      <c r="I29" s="27" t="n">
        <v>4880</v>
      </c>
    </row>
    <row r="31" customFormat="false" ht="15" hidden="false" customHeight="false" outlineLevel="0" collapsed="false">
      <c r="G31" s="2" t="s">
        <v>88</v>
      </c>
      <c r="L31" s="26" t="n">
        <f aca="false">SUMIFS(E2:E11,C2:C11,"North")</f>
        <v>4880</v>
      </c>
      <c r="M31" s="25" t="s">
        <v>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9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3"/>
    <col collapsed="false" customWidth="true" hidden="false" outlineLevel="0" max="18" min="7" style="0" width="13"/>
  </cols>
  <sheetData>
    <row r="1" customFormat="false" ht="16.15" hidden="false" customHeight="false" outlineLevel="0" collapsed="false">
      <c r="A1" s="11" t="s">
        <v>36</v>
      </c>
      <c r="B1" s="11" t="s">
        <v>37</v>
      </c>
      <c r="C1" s="11" t="s">
        <v>38</v>
      </c>
      <c r="D1" s="11" t="s">
        <v>39</v>
      </c>
      <c r="E1" s="11" t="s">
        <v>40</v>
      </c>
      <c r="G1" s="12" t="s">
        <v>90</v>
      </c>
    </row>
    <row r="2" customFormat="false" ht="15" hidden="false" customHeight="false" outlineLevel="0" collapsed="false">
      <c r="A2" s="13" t="n">
        <v>46238</v>
      </c>
      <c r="B2" s="14" t="s">
        <v>42</v>
      </c>
      <c r="C2" s="14" t="s">
        <v>43</v>
      </c>
      <c r="D2" s="14" t="s">
        <v>44</v>
      </c>
      <c r="E2" s="15" t="n">
        <v>450</v>
      </c>
      <c r="G2" s="16" t="s">
        <v>45</v>
      </c>
    </row>
    <row r="3" customFormat="false" ht="15" hidden="false" customHeight="false" outlineLevel="0" collapsed="false">
      <c r="A3" s="13" t="n">
        <v>46246</v>
      </c>
      <c r="B3" s="14" t="s">
        <v>46</v>
      </c>
      <c r="C3" s="14" t="s">
        <v>47</v>
      </c>
      <c r="D3" s="14" t="s">
        <v>48</v>
      </c>
      <c r="E3" s="15" t="n">
        <v>1200</v>
      </c>
    </row>
    <row r="4" customFormat="false" ht="15" hidden="false" customHeight="false" outlineLevel="0" collapsed="false">
      <c r="A4" s="13" t="n">
        <v>46253</v>
      </c>
      <c r="B4" s="14" t="s">
        <v>49</v>
      </c>
      <c r="C4" s="14" t="s">
        <v>43</v>
      </c>
      <c r="D4" s="14" t="s">
        <v>48</v>
      </c>
      <c r="E4" s="15" t="n">
        <v>1350</v>
      </c>
      <c r="G4" s="17" t="s">
        <v>91</v>
      </c>
    </row>
    <row r="5" customFormat="false" ht="15" hidden="false" customHeight="false" outlineLevel="0" collapsed="false">
      <c r="A5" s="13" t="n">
        <v>46261</v>
      </c>
      <c r="B5" s="14" t="s">
        <v>46</v>
      </c>
      <c r="C5" s="14" t="s">
        <v>51</v>
      </c>
      <c r="D5" s="14" t="s">
        <v>44</v>
      </c>
      <c r="E5" s="15" t="n">
        <v>500</v>
      </c>
      <c r="G5" s="18" t="s">
        <v>92</v>
      </c>
    </row>
    <row r="6" customFormat="false" ht="15" hidden="false" customHeight="false" outlineLevel="0" collapsed="false">
      <c r="A6" s="13" t="n">
        <v>46267</v>
      </c>
      <c r="B6" s="14" t="s">
        <v>42</v>
      </c>
      <c r="C6" s="14" t="s">
        <v>47</v>
      </c>
      <c r="D6" s="14" t="s">
        <v>48</v>
      </c>
      <c r="E6" s="15" t="n">
        <v>1100</v>
      </c>
      <c r="G6" s="19" t="s">
        <v>53</v>
      </c>
      <c r="K6" s="19" t="s">
        <v>54</v>
      </c>
    </row>
    <row r="7" customFormat="false" ht="15" hidden="false" customHeight="false" outlineLevel="0" collapsed="false">
      <c r="A7" s="13" t="n">
        <v>46273</v>
      </c>
      <c r="B7" s="14" t="s">
        <v>49</v>
      </c>
      <c r="C7" s="14" t="s">
        <v>51</v>
      </c>
      <c r="D7" s="14" t="s">
        <v>55</v>
      </c>
      <c r="E7" s="15" t="n">
        <v>2400</v>
      </c>
      <c r="G7" s="20" t="e">
        <f aca="false">QUERY(A1:E11,"select A, B, E where A &gt;= date '2026-09-01' and A &lt; date '2026-10-01'",1)</f>
        <v>#NAME?</v>
      </c>
      <c r="K7" s="11" t="s">
        <v>36</v>
      </c>
      <c r="L7" s="11" t="s">
        <v>37</v>
      </c>
      <c r="M7" s="11" t="s">
        <v>40</v>
      </c>
    </row>
    <row r="8" customFormat="false" ht="15" hidden="false" customHeight="false" outlineLevel="0" collapsed="false">
      <c r="A8" s="13" t="n">
        <v>46280</v>
      </c>
      <c r="B8" s="14" t="s">
        <v>42</v>
      </c>
      <c r="C8" s="14" t="s">
        <v>43</v>
      </c>
      <c r="D8" s="14" t="s">
        <v>55</v>
      </c>
      <c r="E8" s="15" t="n">
        <v>2600</v>
      </c>
      <c r="K8" s="21" t="n">
        <v>46267</v>
      </c>
      <c r="L8" s="22" t="s">
        <v>42</v>
      </c>
      <c r="M8" s="23" t="n">
        <v>1100</v>
      </c>
    </row>
    <row r="9" customFormat="false" ht="15" hidden="false" customHeight="false" outlineLevel="0" collapsed="false">
      <c r="A9" s="13" t="n">
        <v>46286</v>
      </c>
      <c r="B9" s="14" t="s">
        <v>46</v>
      </c>
      <c r="C9" s="14" t="s">
        <v>43</v>
      </c>
      <c r="D9" s="14" t="s">
        <v>44</v>
      </c>
      <c r="E9" s="15" t="n">
        <v>480</v>
      </c>
      <c r="K9" s="21" t="n">
        <v>46273</v>
      </c>
      <c r="L9" s="22" t="s">
        <v>49</v>
      </c>
      <c r="M9" s="23" t="n">
        <v>2400</v>
      </c>
    </row>
    <row r="10" customFormat="false" ht="15" hidden="false" customHeight="false" outlineLevel="0" collapsed="false">
      <c r="A10" s="13" t="n">
        <v>46289</v>
      </c>
      <c r="B10" s="14" t="s">
        <v>49</v>
      </c>
      <c r="C10" s="14" t="s">
        <v>47</v>
      </c>
      <c r="D10" s="14" t="s">
        <v>48</v>
      </c>
      <c r="E10" s="15" t="n">
        <v>1250</v>
      </c>
      <c r="K10" s="21" t="n">
        <v>46280</v>
      </c>
      <c r="L10" s="22" t="s">
        <v>42</v>
      </c>
      <c r="M10" s="23" t="n">
        <v>2600</v>
      </c>
    </row>
    <row r="11" customFormat="false" ht="15" hidden="false" customHeight="false" outlineLevel="0" collapsed="false">
      <c r="A11" s="13" t="n">
        <v>46294</v>
      </c>
      <c r="B11" s="14" t="s">
        <v>42</v>
      </c>
      <c r="C11" s="14" t="s">
        <v>51</v>
      </c>
      <c r="D11" s="14" t="s">
        <v>44</v>
      </c>
      <c r="E11" s="15" t="n">
        <v>520</v>
      </c>
      <c r="K11" s="21" t="n">
        <v>46286</v>
      </c>
      <c r="L11" s="22" t="s">
        <v>46</v>
      </c>
      <c r="M11" s="23" t="n">
        <v>480</v>
      </c>
    </row>
    <row r="12" customFormat="false" ht="15" hidden="false" customHeight="false" outlineLevel="0" collapsed="false">
      <c r="K12" s="21" t="n">
        <v>46289</v>
      </c>
      <c r="L12" s="22" t="s">
        <v>49</v>
      </c>
      <c r="M12" s="23" t="n">
        <v>1250</v>
      </c>
    </row>
    <row r="13" customFormat="false" ht="15" hidden="false" customHeight="false" outlineLevel="0" collapsed="false">
      <c r="K13" s="21" t="n">
        <v>46294</v>
      </c>
      <c r="L13" s="22" t="s">
        <v>42</v>
      </c>
      <c r="M13" s="23" t="n">
        <v>520</v>
      </c>
    </row>
    <row r="15" customFormat="false" ht="15" hidden="false" customHeight="false" outlineLevel="0" collapsed="false">
      <c r="G15" s="2" t="s">
        <v>93</v>
      </c>
      <c r="L15" s="24" t="n">
        <f aca="false">COUNTIFS(A2:A11,"&gt;="&amp;DATE(2026,9,1),A2:A11,"&lt;"&amp;DATE(2026,10,1))</f>
        <v>6</v>
      </c>
      <c r="M15" s="25" t="s">
        <v>94</v>
      </c>
    </row>
    <row r="17" customFormat="false" ht="15" hidden="false" customHeight="false" outlineLevel="0" collapsed="false">
      <c r="G17" s="17" t="s">
        <v>95</v>
      </c>
    </row>
    <row r="18" customFormat="false" ht="15" hidden="false" customHeight="false" outlineLevel="0" collapsed="false">
      <c r="G18" s="18" t="s">
        <v>96</v>
      </c>
    </row>
    <row r="19" customFormat="false" ht="15" hidden="false" customHeight="false" outlineLevel="0" collapsed="false">
      <c r="G19" s="19" t="s">
        <v>53</v>
      </c>
      <c r="I19" s="19" t="s">
        <v>54</v>
      </c>
    </row>
    <row r="20" customFormat="false" ht="15" hidden="false" customHeight="false" outlineLevel="0" collapsed="false">
      <c r="G20" s="20" t="e">
        <f aca="false">QUERY(A1:E11,"select sum(E) where A &gt;= date '2026-09-01' and A &lt; date '2026-10-01'",1)</f>
        <v>#NAME?</v>
      </c>
      <c r="I20" s="11" t="s">
        <v>73</v>
      </c>
    </row>
    <row r="21" customFormat="false" ht="15" hidden="false" customHeight="false" outlineLevel="0" collapsed="false">
      <c r="I21" s="23" t="n">
        <v>8350</v>
      </c>
    </row>
    <row r="23" customFormat="false" ht="15" hidden="false" customHeight="false" outlineLevel="0" collapsed="false">
      <c r="G23" s="2" t="s">
        <v>97</v>
      </c>
      <c r="L23" s="26" t="n">
        <f aca="false">SUMIFS(E2:E11,A2:A11,"&gt;="&amp;DATE(2026,9,1),A2:A11,"&lt;"&amp;DATE(2026,10,1))</f>
        <v>8350</v>
      </c>
      <c r="M23" s="25" t="s">
        <v>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9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3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3"/>
    <col collapsed="false" customWidth="true" hidden="false" outlineLevel="0" max="21" min="10" style="0" width="13"/>
  </cols>
  <sheetData>
    <row r="1" customFormat="false" ht="16.15" hidden="false" customHeight="false" outlineLevel="0" collapsed="false">
      <c r="A1" s="11" t="s">
        <v>36</v>
      </c>
      <c r="B1" s="11" t="s">
        <v>37</v>
      </c>
      <c r="C1" s="11" t="s">
        <v>38</v>
      </c>
      <c r="D1" s="11" t="s">
        <v>39</v>
      </c>
      <c r="E1" s="11" t="s">
        <v>40</v>
      </c>
      <c r="G1" s="11" t="s">
        <v>38</v>
      </c>
      <c r="H1" s="11" t="s">
        <v>99</v>
      </c>
      <c r="J1" s="12" t="s">
        <v>100</v>
      </c>
    </row>
    <row r="2" customFormat="false" ht="15" hidden="false" customHeight="false" outlineLevel="0" collapsed="false">
      <c r="A2" s="13" t="n">
        <v>46238</v>
      </c>
      <c r="B2" s="14" t="s">
        <v>42</v>
      </c>
      <c r="C2" s="14" t="s">
        <v>43</v>
      </c>
      <c r="D2" s="14" t="s">
        <v>44</v>
      </c>
      <c r="E2" s="15" t="n">
        <v>450</v>
      </c>
      <c r="G2" s="28" t="s">
        <v>43</v>
      </c>
      <c r="H2" s="29" t="n">
        <v>46266</v>
      </c>
      <c r="J2" s="16" t="s">
        <v>45</v>
      </c>
    </row>
    <row r="3" customFormat="false" ht="15" hidden="false" customHeight="false" outlineLevel="0" collapsed="false">
      <c r="A3" s="13" t="n">
        <v>46246</v>
      </c>
      <c r="B3" s="14" t="s">
        <v>46</v>
      </c>
      <c r="C3" s="14" t="s">
        <v>47</v>
      </c>
      <c r="D3" s="14" t="s">
        <v>48</v>
      </c>
      <c r="E3" s="15" t="n">
        <v>1200</v>
      </c>
      <c r="G3" s="16" t="s">
        <v>101</v>
      </c>
    </row>
    <row r="4" customFormat="false" ht="15" hidden="false" customHeight="false" outlineLevel="0" collapsed="false">
      <c r="A4" s="13" t="n">
        <v>46253</v>
      </c>
      <c r="B4" s="14" t="s">
        <v>49</v>
      </c>
      <c r="C4" s="14" t="s">
        <v>43</v>
      </c>
      <c r="D4" s="14" t="s">
        <v>48</v>
      </c>
      <c r="E4" s="15" t="n">
        <v>1350</v>
      </c>
      <c r="J4" s="17" t="s">
        <v>102</v>
      </c>
    </row>
    <row r="5" customFormat="false" ht="15" hidden="false" customHeight="false" outlineLevel="0" collapsed="false">
      <c r="A5" s="13" t="n">
        <v>46261</v>
      </c>
      <c r="B5" s="14" t="s">
        <v>46</v>
      </c>
      <c r="C5" s="14" t="s">
        <v>51</v>
      </c>
      <c r="D5" s="14" t="s">
        <v>44</v>
      </c>
      <c r="E5" s="15" t="n">
        <v>500</v>
      </c>
      <c r="J5" s="18" t="s">
        <v>103</v>
      </c>
    </row>
    <row r="6" customFormat="false" ht="15" hidden="false" customHeight="false" outlineLevel="0" collapsed="false">
      <c r="A6" s="13" t="n">
        <v>46267</v>
      </c>
      <c r="B6" s="14" t="s">
        <v>42</v>
      </c>
      <c r="C6" s="14" t="s">
        <v>47</v>
      </c>
      <c r="D6" s="14" t="s">
        <v>48</v>
      </c>
      <c r="E6" s="15" t="n">
        <v>1100</v>
      </c>
      <c r="J6" s="19" t="s">
        <v>53</v>
      </c>
      <c r="N6" s="19" t="s">
        <v>104</v>
      </c>
    </row>
    <row r="7" customFormat="false" ht="15" hidden="false" customHeight="false" outlineLevel="0" collapsed="false">
      <c r="A7" s="13" t="n">
        <v>46273</v>
      </c>
      <c r="B7" s="14" t="s">
        <v>49</v>
      </c>
      <c r="C7" s="14" t="s">
        <v>51</v>
      </c>
      <c r="D7" s="14" t="s">
        <v>55</v>
      </c>
      <c r="E7" s="15" t="n">
        <v>2400</v>
      </c>
      <c r="J7" s="20" t="e">
        <f aca="false">QUERY(A1:E11,"select A, B, E where C = '"&amp;G2&amp;"'",1)</f>
        <v>#NAME?</v>
      </c>
      <c r="N7" s="11" t="s">
        <v>36</v>
      </c>
      <c r="O7" s="11" t="s">
        <v>37</v>
      </c>
      <c r="P7" s="11" t="s">
        <v>40</v>
      </c>
    </row>
    <row r="8" customFormat="false" ht="15" hidden="false" customHeight="false" outlineLevel="0" collapsed="false">
      <c r="A8" s="13" t="n">
        <v>46280</v>
      </c>
      <c r="B8" s="14" t="s">
        <v>42</v>
      </c>
      <c r="C8" s="14" t="s">
        <v>43</v>
      </c>
      <c r="D8" s="14" t="s">
        <v>55</v>
      </c>
      <c r="E8" s="15" t="n">
        <v>2600</v>
      </c>
      <c r="N8" s="21" t="n">
        <v>46238</v>
      </c>
      <c r="O8" s="22" t="s">
        <v>42</v>
      </c>
      <c r="P8" s="23" t="n">
        <v>450</v>
      </c>
    </row>
    <row r="9" customFormat="false" ht="15" hidden="false" customHeight="false" outlineLevel="0" collapsed="false">
      <c r="A9" s="13" t="n">
        <v>46286</v>
      </c>
      <c r="B9" s="14" t="s">
        <v>46</v>
      </c>
      <c r="C9" s="14" t="s">
        <v>43</v>
      </c>
      <c r="D9" s="14" t="s">
        <v>44</v>
      </c>
      <c r="E9" s="15" t="n">
        <v>480</v>
      </c>
      <c r="N9" s="21" t="n">
        <v>46253</v>
      </c>
      <c r="O9" s="22" t="s">
        <v>49</v>
      </c>
      <c r="P9" s="23" t="n">
        <v>1350</v>
      </c>
    </row>
    <row r="10" customFormat="false" ht="15" hidden="false" customHeight="false" outlineLevel="0" collapsed="false">
      <c r="A10" s="13" t="n">
        <v>46289</v>
      </c>
      <c r="B10" s="14" t="s">
        <v>49</v>
      </c>
      <c r="C10" s="14" t="s">
        <v>47</v>
      </c>
      <c r="D10" s="14" t="s">
        <v>48</v>
      </c>
      <c r="E10" s="15" t="n">
        <v>1250</v>
      </c>
      <c r="N10" s="21" t="n">
        <v>46280</v>
      </c>
      <c r="O10" s="22" t="s">
        <v>42</v>
      </c>
      <c r="P10" s="23" t="n">
        <v>2600</v>
      </c>
    </row>
    <row r="11" customFormat="false" ht="15" hidden="false" customHeight="false" outlineLevel="0" collapsed="false">
      <c r="A11" s="13" t="n">
        <v>46294</v>
      </c>
      <c r="B11" s="14" t="s">
        <v>42</v>
      </c>
      <c r="C11" s="14" t="s">
        <v>51</v>
      </c>
      <c r="D11" s="14" t="s">
        <v>44</v>
      </c>
      <c r="E11" s="15" t="n">
        <v>520</v>
      </c>
      <c r="N11" s="21" t="n">
        <v>46286</v>
      </c>
      <c r="O11" s="22" t="s">
        <v>46</v>
      </c>
      <c r="P11" s="23" t="n">
        <v>480</v>
      </c>
    </row>
    <row r="13" customFormat="false" ht="15" hidden="false" customHeight="false" outlineLevel="0" collapsed="false">
      <c r="J13" s="2" t="s">
        <v>105</v>
      </c>
      <c r="O13" s="24" t="n">
        <f aca="false">COUNTIFS(C2:C11,G2)</f>
        <v>4</v>
      </c>
      <c r="P13" s="25" t="s">
        <v>106</v>
      </c>
    </row>
    <row r="15" customFormat="false" ht="15" hidden="false" customHeight="false" outlineLevel="0" collapsed="false">
      <c r="J15" s="17" t="s">
        <v>107</v>
      </c>
    </row>
    <row r="16" customFormat="false" ht="15" hidden="false" customHeight="false" outlineLevel="0" collapsed="false">
      <c r="J16" s="18" t="s">
        <v>108</v>
      </c>
    </row>
    <row r="17" customFormat="false" ht="15" hidden="false" customHeight="false" outlineLevel="0" collapsed="false">
      <c r="J17" s="19" t="s">
        <v>53</v>
      </c>
      <c r="M17" s="19" t="s">
        <v>104</v>
      </c>
    </row>
    <row r="18" customFormat="false" ht="15" hidden="false" customHeight="false" outlineLevel="0" collapsed="false">
      <c r="J18" s="20" t="e">
        <f aca="false">QUERY(A1:E11,"select B, sum(E) where C = '"&amp;G2&amp;"' and A &gt;= date '"&amp;TEXT(H2,"yyyy-mm-dd")&amp;"' group by B",1)</f>
        <v>#NAME?</v>
      </c>
      <c r="M18" s="11" t="s">
        <v>37</v>
      </c>
      <c r="N18" s="11" t="s">
        <v>73</v>
      </c>
    </row>
    <row r="19" customFormat="false" ht="15" hidden="false" customHeight="false" outlineLevel="0" collapsed="false">
      <c r="M19" s="22" t="s">
        <v>42</v>
      </c>
      <c r="N19" s="23" t="n">
        <v>2600</v>
      </c>
    </row>
    <row r="20" customFormat="false" ht="15" hidden="false" customHeight="false" outlineLevel="0" collapsed="false">
      <c r="M20" s="22" t="s">
        <v>46</v>
      </c>
      <c r="N20" s="23" t="n">
        <v>480</v>
      </c>
    </row>
    <row r="22" customFormat="false" ht="15" hidden="false" customHeight="false" outlineLevel="0" collapsed="false">
      <c r="J22" s="2" t="s">
        <v>109</v>
      </c>
      <c r="O22" s="26" t="n">
        <f aca="false">SUMIFS(E2:E11,B2:B11,"Anna",C2:C11,G2,A2:A11,"&gt;="&amp;H2)</f>
        <v>2600</v>
      </c>
      <c r="P22" s="25" t="s">
        <v>110</v>
      </c>
    </row>
    <row r="23" customFormat="false" ht="15" hidden="false" customHeight="false" outlineLevel="0" collapsed="false">
      <c r="J23" s="2" t="s">
        <v>111</v>
      </c>
      <c r="O23" s="26" t="n">
        <f aca="false">SUMIFS(E2:E11,B2:B11,"Ben",C2:C11,G2,A2:A11,"&gt;="&amp;H2)</f>
        <v>480</v>
      </c>
      <c r="P23" s="25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9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3"/>
    <col collapsed="false" customWidth="true" hidden="false" outlineLevel="0" max="7" min="7" style="0" width="4"/>
    <col collapsed="false" customWidth="true" hidden="false" outlineLevel="0" max="8" min="8" style="0" width="46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58"/>
  </cols>
  <sheetData>
    <row r="1" customFormat="false" ht="15" hidden="false" customHeight="false" outlineLevel="0" collapsed="false">
      <c r="A1" s="11" t="s">
        <v>36</v>
      </c>
      <c r="B1" s="11" t="s">
        <v>37</v>
      </c>
      <c r="C1" s="11" t="s">
        <v>38</v>
      </c>
      <c r="D1" s="11" t="s">
        <v>39</v>
      </c>
      <c r="E1" s="11" t="s">
        <v>40</v>
      </c>
      <c r="G1" s="11" t="s">
        <v>113</v>
      </c>
      <c r="H1" s="11" t="s">
        <v>114</v>
      </c>
      <c r="I1" s="11" t="s">
        <v>115</v>
      </c>
      <c r="J1" s="11" t="s">
        <v>116</v>
      </c>
      <c r="K1" s="11" t="s">
        <v>117</v>
      </c>
    </row>
    <row r="2" customFormat="false" ht="33.75" hidden="false" customHeight="true" outlineLevel="0" collapsed="false">
      <c r="A2" s="13" t="n">
        <v>46238</v>
      </c>
      <c r="B2" s="14" t="s">
        <v>42</v>
      </c>
      <c r="C2" s="14" t="s">
        <v>43</v>
      </c>
      <c r="D2" s="14" t="s">
        <v>44</v>
      </c>
      <c r="E2" s="15" t="n">
        <v>450</v>
      </c>
      <c r="G2" s="6" t="n">
        <v>1</v>
      </c>
      <c r="H2" s="4" t="s">
        <v>118</v>
      </c>
      <c r="I2" s="28"/>
      <c r="J2" s="17" t="str">
        <f aca="false">IF(I2="","",IF(I2=SUMIFS(E2:E11,C2:C11,"North"),"✓ Correct","Try again"))</f>
        <v/>
      </c>
      <c r="K2" s="30" t="s">
        <v>119</v>
      </c>
    </row>
    <row r="3" customFormat="false" ht="15" hidden="false" customHeight="false" outlineLevel="0" collapsed="false">
      <c r="A3" s="13" t="n">
        <v>46246</v>
      </c>
      <c r="B3" s="14" t="s">
        <v>46</v>
      </c>
      <c r="C3" s="14" t="s">
        <v>47</v>
      </c>
      <c r="D3" s="14" t="s">
        <v>48</v>
      </c>
      <c r="E3" s="15" t="n">
        <v>1200</v>
      </c>
    </row>
    <row r="4" customFormat="false" ht="33.75" hidden="false" customHeight="true" outlineLevel="0" collapsed="false">
      <c r="A4" s="13" t="n">
        <v>46253</v>
      </c>
      <c r="B4" s="14" t="s">
        <v>49</v>
      </c>
      <c r="C4" s="14" t="s">
        <v>43</v>
      </c>
      <c r="D4" s="14" t="s">
        <v>48</v>
      </c>
      <c r="E4" s="15" t="n">
        <v>1350</v>
      </c>
      <c r="G4" s="6" t="n">
        <v>2</v>
      </c>
      <c r="H4" s="4" t="s">
        <v>120</v>
      </c>
      <c r="I4" s="28"/>
      <c r="J4" s="17" t="str">
        <f aca="false">IF(I4="","",IF(I4=COUNTIFS(B2:B11,"Ben"),"✓ Correct","Try again"))</f>
        <v/>
      </c>
      <c r="K4" s="30" t="s">
        <v>121</v>
      </c>
    </row>
    <row r="5" customFormat="false" ht="15" hidden="false" customHeight="false" outlineLevel="0" collapsed="false">
      <c r="A5" s="13" t="n">
        <v>46261</v>
      </c>
      <c r="B5" s="14" t="s">
        <v>46</v>
      </c>
      <c r="C5" s="14" t="s">
        <v>51</v>
      </c>
      <c r="D5" s="14" t="s">
        <v>44</v>
      </c>
      <c r="E5" s="15" t="n">
        <v>500</v>
      </c>
    </row>
    <row r="6" customFormat="false" ht="33.75" hidden="false" customHeight="true" outlineLevel="0" collapsed="false">
      <c r="A6" s="13" t="n">
        <v>46267</v>
      </c>
      <c r="B6" s="14" t="s">
        <v>42</v>
      </c>
      <c r="C6" s="14" t="s">
        <v>47</v>
      </c>
      <c r="D6" s="14" t="s">
        <v>48</v>
      </c>
      <c r="E6" s="15" t="n">
        <v>1100</v>
      </c>
      <c r="G6" s="6" t="n">
        <v>3</v>
      </c>
      <c r="H6" s="4" t="s">
        <v>122</v>
      </c>
      <c r="I6" s="28"/>
      <c r="J6" s="17" t="str">
        <f aca="false">IF(I6="","",IF(I6=SUMIFS(E2:E11,A2:A11,"&gt;="&amp;DATE(2026,9,1),A2:A11,"&lt;"&amp;DATE(2026,10,1)),"✓ Correct","Try again"))</f>
        <v/>
      </c>
      <c r="K6" s="30" t="s">
        <v>123</v>
      </c>
    </row>
    <row r="7" customFormat="false" ht="15" hidden="false" customHeight="false" outlineLevel="0" collapsed="false">
      <c r="A7" s="13" t="n">
        <v>46273</v>
      </c>
      <c r="B7" s="14" t="s">
        <v>49</v>
      </c>
      <c r="C7" s="14" t="s">
        <v>51</v>
      </c>
      <c r="D7" s="14" t="s">
        <v>55</v>
      </c>
      <c r="E7" s="15" t="n">
        <v>2400</v>
      </c>
    </row>
    <row r="8" customFormat="false" ht="33.75" hidden="false" customHeight="true" outlineLevel="0" collapsed="false">
      <c r="A8" s="13" t="n">
        <v>46280</v>
      </c>
      <c r="B8" s="14" t="s">
        <v>42</v>
      </c>
      <c r="C8" s="14" t="s">
        <v>43</v>
      </c>
      <c r="D8" s="14" t="s">
        <v>55</v>
      </c>
      <c r="E8" s="15" t="n">
        <v>2600</v>
      </c>
      <c r="G8" s="6" t="n">
        <v>4</v>
      </c>
      <c r="H8" s="4" t="s">
        <v>124</v>
      </c>
      <c r="I8" s="28"/>
      <c r="J8" s="17" t="str">
        <f aca="false">IF(I8="","",IF(I8=SUMIFS(E2:E11,B2:B11,"Chloe",D2:D11,"Pro"),"✓ Correct","Try again"))</f>
        <v/>
      </c>
      <c r="K8" s="30" t="s">
        <v>125</v>
      </c>
    </row>
    <row r="9" customFormat="false" ht="15" hidden="false" customHeight="false" outlineLevel="0" collapsed="false">
      <c r="A9" s="13" t="n">
        <v>46286</v>
      </c>
      <c r="B9" s="14" t="s">
        <v>46</v>
      </c>
      <c r="C9" s="14" t="s">
        <v>43</v>
      </c>
      <c r="D9" s="14" t="s">
        <v>44</v>
      </c>
      <c r="E9" s="15" t="n">
        <v>480</v>
      </c>
    </row>
    <row r="10" customFormat="false" ht="33.75" hidden="false" customHeight="true" outlineLevel="0" collapsed="false">
      <c r="A10" s="13" t="n">
        <v>46289</v>
      </c>
      <c r="B10" s="14" t="s">
        <v>49</v>
      </c>
      <c r="C10" s="14" t="s">
        <v>47</v>
      </c>
      <c r="D10" s="14" t="s">
        <v>48</v>
      </c>
      <c r="E10" s="15" t="n">
        <v>1250</v>
      </c>
      <c r="G10" s="6" t="n">
        <v>5</v>
      </c>
      <c r="H10" s="4" t="s">
        <v>126</v>
      </c>
      <c r="I10" s="28"/>
      <c r="J10" s="17" t="str">
        <f aca="false">IF(I10="","",IF(I10=COUNTIFS(E2:E11,"&gt;1000"),"✓ Correct","Try again"))</f>
        <v/>
      </c>
      <c r="K10" s="30" t="s">
        <v>127</v>
      </c>
    </row>
    <row r="11" customFormat="false" ht="15" hidden="false" customHeight="false" outlineLevel="0" collapsed="false">
      <c r="A11" s="13" t="n">
        <v>46294</v>
      </c>
      <c r="B11" s="14" t="s">
        <v>42</v>
      </c>
      <c r="C11" s="14" t="s">
        <v>51</v>
      </c>
      <c r="D11" s="14" t="s">
        <v>44</v>
      </c>
      <c r="E11" s="15" t="n">
        <v>520</v>
      </c>
    </row>
    <row r="13" customFormat="false" ht="15" hidden="false" customHeight="false" outlineLevel="0" collapsed="false">
      <c r="G13" s="16" t="s">
        <v>128</v>
      </c>
    </row>
    <row r="14" customFormat="false" ht="15" hidden="false" customHeight="false" outlineLevel="0" collapsed="false">
      <c r="G14" s="16" t="s">
        <v>129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8"/>
    <col collapsed="false" customWidth="true" hidden="false" outlineLevel="0" max="4" min="4" style="0" width="58"/>
  </cols>
  <sheetData>
    <row r="2" customFormat="false" ht="22.05" hidden="false" customHeight="false" outlineLevel="0" collapsed="false">
      <c r="B2" s="1" t="s">
        <v>130</v>
      </c>
    </row>
    <row r="3" customFormat="false" ht="15" hidden="false" customHeight="false" outlineLevel="0" collapsed="false">
      <c r="B3" s="2" t="s">
        <v>131</v>
      </c>
    </row>
    <row r="5" customFormat="false" ht="15" hidden="false" customHeight="false" outlineLevel="0" collapsed="false">
      <c r="B5" s="11" t="s">
        <v>132</v>
      </c>
      <c r="C5" s="11" t="s">
        <v>133</v>
      </c>
      <c r="D5" s="11" t="s">
        <v>134</v>
      </c>
    </row>
    <row r="6" customFormat="false" ht="30" hidden="false" customHeight="true" outlineLevel="0" collapsed="false">
      <c r="B6" s="31" t="s">
        <v>135</v>
      </c>
      <c r="C6" s="32" t="s">
        <v>52</v>
      </c>
      <c r="D6" s="32" t="s">
        <v>136</v>
      </c>
    </row>
    <row r="7" customFormat="false" ht="30" hidden="false" customHeight="true" outlineLevel="0" collapsed="false">
      <c r="B7" s="31" t="s">
        <v>137</v>
      </c>
      <c r="C7" s="32" t="s">
        <v>138</v>
      </c>
      <c r="D7" s="32" t="s">
        <v>139</v>
      </c>
    </row>
    <row r="8" customFormat="false" ht="30" hidden="false" customHeight="true" outlineLevel="0" collapsed="false">
      <c r="B8" s="31" t="s">
        <v>140</v>
      </c>
      <c r="C8" s="32" t="s">
        <v>69</v>
      </c>
      <c r="D8" s="32" t="s">
        <v>141</v>
      </c>
    </row>
    <row r="9" customFormat="false" ht="30" hidden="false" customHeight="true" outlineLevel="0" collapsed="false">
      <c r="B9" s="31" t="s">
        <v>142</v>
      </c>
      <c r="C9" s="32" t="s">
        <v>143</v>
      </c>
      <c r="D9" s="32" t="s">
        <v>144</v>
      </c>
    </row>
    <row r="10" customFormat="false" ht="30" hidden="false" customHeight="true" outlineLevel="0" collapsed="false">
      <c r="B10" s="31" t="s">
        <v>145</v>
      </c>
      <c r="C10" s="32" t="s">
        <v>146</v>
      </c>
      <c r="D10" s="32" t="s">
        <v>147</v>
      </c>
    </row>
    <row r="11" customFormat="false" ht="30" hidden="false" customHeight="true" outlineLevel="0" collapsed="false">
      <c r="B11" s="31" t="s">
        <v>148</v>
      </c>
      <c r="C11" s="32" t="s">
        <v>149</v>
      </c>
      <c r="D11" s="32" t="s">
        <v>150</v>
      </c>
    </row>
    <row r="13" customFormat="false" ht="15" hidden="false" customHeight="false" outlineLevel="0" collapsed="false">
      <c r="B13" s="10" t="s">
        <v>151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2026-09-30T02:02:12Z</dcterms:created>
  <dc:creator>openpyxl</dc:creator>
  <dc:description/>
  <dc:language>en-US</dc:language>
  <cp:lastModifiedBy/>
  <dcterms:modified xsi:type="dcterms:W3CDTF">2026-09-30T02:02:12Z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