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1 Mortgage" sheetId="2" state="visible" r:id="rId4"/>
    <sheet name="2 Car loan" sheetId="3" state="visible" r:id="rId5"/>
    <sheet name="3 Total interest" sheetId="4" state="visible" r:id="rId6"/>
    <sheet name="4 Extra payment" sheetId="5" state="visible" r:id="rId7"/>
    <sheet name="5 Savings goal" sheetId="6" state="visible" r:id="rId8"/>
    <sheet name="6 Interest vs principal" sheetId="7" state="visible" r:id="rId9"/>
    <sheet name="Practice" sheetId="8" state="visible" r:id="rId10"/>
  </sheets>
  <calcPr fullCalcOnLoad="1"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<sst xmlns="http://schemas.openxmlformats.org/spreadsheetml/2006/main" count="161" uniqueCount="110">
  <si>
    <t xml:space="preserve">PMT: free examples</t>
  </si>
  <si>
    <t xml:space="preserve">Work out any loan payment, the total interest and a monthly savings target, with formulas you can copy.</t>
  </si>
  <si>
    <t xml:space="preserve">What's inside</t>
  </si>
  <si>
    <t xml:space="preserve">1 Mortgage</t>
  </si>
  <si>
    <t xml:space="preserve">Monthly payment on a $300,000 mortgage at 6% for 30 years.</t>
  </si>
  <si>
    <t xml:space="preserve">2 Car loan</t>
  </si>
  <si>
    <t xml:space="preserve">A car loan with a down payment and a term in months.</t>
  </si>
  <si>
    <t xml:space="preserve">3 Total interest</t>
  </si>
  <si>
    <t xml:space="preserve">30 vs 15 years: the payment, the total paid and the interest you save.</t>
  </si>
  <si>
    <t xml:space="preserve">4 Extra payment</t>
  </si>
  <si>
    <t xml:space="preserve">Add $100 a month to a student loan: how many months and how much interest you save (NPER).</t>
  </si>
  <si>
    <t xml:space="preserve">5 Savings goal</t>
  </si>
  <si>
    <t xml:space="preserve">How much to save each month to reach $20,000 (PMT with the fv argument).</t>
  </si>
  <si>
    <t xml:space="preserve">6 Interest vs principal</t>
  </si>
  <si>
    <t xml:space="preserve">Split any payment into interest and principal with IPMT and PPMT.</t>
  </si>
  <si>
    <t xml:space="preserve">Practice</t>
  </si>
  <si>
    <t xml:space="preserve">5 short tasks with instant checks.</t>
  </si>
  <si>
    <t xml:space="preserve">How to use it</t>
  </si>
  <si>
    <t xml:space="preserve">Mint cells are inputs: change them and watch the results update.</t>
  </si>
  <si>
    <t xml:space="preserve">Every example tab has the data in the same cells as the article, so the formulas work when you paste them.</t>
  </si>
  <si>
    <t xml:space="preserve">The Formulas block on each tab shows the live formula next to the formula as text, so you can copy it.</t>
  </si>
  <si>
    <t xml:space="preserve">Mint cell</t>
  </si>
  <si>
    <t xml:space="preserve">an input: change it</t>
  </si>
  <si>
    <t xml:space="preserve">Green cell</t>
  </si>
  <si>
    <t xml:space="preserve">the key answer (a live formula)</t>
  </si>
  <si>
    <t xml:space="preserve">Works the same in Google Sheets and Excel: PMT, NPER, IPMT and PPMT have identical syntax in both.</t>
  </si>
  <si>
    <t xml:space="preserve">Comparing a car loan with leasing? See the Loan, Lease or Buy Comparison template: https://masterthesheets.etsy.com/listing/4583627756</t>
  </si>
  <si>
    <t xml:space="preserve">Links</t>
  </si>
  <si>
    <t xml:space="preserve">Full guide</t>
  </si>
  <si>
    <t xml:space="preserve">https://masterthesheets.com/blog/pmt-function</t>
  </si>
  <si>
    <t xml:space="preserve">Free White Belt course</t>
  </si>
  <si>
    <t xml:space="preserve">https://masterthesheets.com/courses/white-belt</t>
  </si>
  <si>
    <t xml:space="preserve">Template: Mortgage Calculator</t>
  </si>
  <si>
    <t xml:space="preserve">https://masterthesheets.etsy.com/listing/4583620063</t>
  </si>
  <si>
    <t xml:space="preserve">Free to use for yourself and your team. Please don't resell it. Made by MasterTheSheets. Master The Sheets. Learn it by doing it.</t>
  </si>
  <si>
    <t xml:space="preserve">Item</t>
  </si>
  <si>
    <t xml:space="preserve">Value</t>
  </si>
  <si>
    <t xml:space="preserve">Formulas</t>
  </si>
  <si>
    <t xml:space="preserve">Result</t>
  </si>
  <si>
    <t xml:space="preserve">Formula (copy it)</t>
  </si>
  <si>
    <t xml:space="preserve">Loan amount</t>
  </si>
  <si>
    <t xml:space="preserve">Monthly payment</t>
  </si>
  <si>
    <t xml:space="preserve">=PMT(B3/12,B4*12,-B2)</t>
  </si>
  <si>
    <t xml:space="preserve">Interest rate (yearly)</t>
  </si>
  <si>
    <t xml:space="preserve">Years</t>
  </si>
  <si>
    <t xml:space="preserve">Rate ÷ 12 and years × 12 because you pay monthly. The minus before B2 keeps the answer positive.</t>
  </si>
  <si>
    <t xml:space="preserve">Car price</t>
  </si>
  <si>
    <t xml:space="preserve">=PMT(B4/12,B5,-(B2-B3))</t>
  </si>
  <si>
    <t xml:space="preserve">Down payment</t>
  </si>
  <si>
    <t xml:space="preserve">Total interest</t>
  </si>
  <si>
    <t xml:space="preserve">=B6*B5-(B2-B3)</t>
  </si>
  <si>
    <t xml:space="preserve">Payment with no down payment</t>
  </si>
  <si>
    <t xml:space="preserve">=PMT(B4/12,B5,-B2)</t>
  </si>
  <si>
    <t xml:space="preserve">Months</t>
  </si>
  <si>
    <t xml:space="preserve">The term is already in months here, so no × 12.</t>
  </si>
  <si>
    <t xml:space="preserve">Loan</t>
  </si>
  <si>
    <t xml:space="preserve">Rate</t>
  </si>
  <si>
    <t xml:space="preserve">Payment</t>
  </si>
  <si>
    <t xml:space="preserve">Total paid</t>
  </si>
  <si>
    <t xml:space="preserve">Payment, 30 years</t>
  </si>
  <si>
    <t xml:space="preserve">=PMT(B2/12,C2*12,-A2)</t>
  </si>
  <si>
    <t xml:space="preserve">Total interest, 30 years</t>
  </si>
  <si>
    <t xml:space="preserve">=D2*C2*12-A2</t>
  </si>
  <si>
    <t xml:space="preserve">Interest you save</t>
  </si>
  <si>
    <t xml:space="preserve">Interest you save with 15 years</t>
  </si>
  <si>
    <t xml:space="preserve">=F2-F3</t>
  </si>
  <si>
    <t xml:space="preserve">Student loan</t>
  </si>
  <si>
    <t xml:space="preserve">Months with the extra</t>
  </si>
  <si>
    <t xml:space="preserve">=NPER(B3/12,B5+B6,-B2)</t>
  </si>
  <si>
    <t xml:space="preserve">=B8-B9</t>
  </si>
  <si>
    <t xml:space="preserve">Extra per month</t>
  </si>
  <si>
    <t xml:space="preserve">NPER is PMT's sibling: give it the payment and it tells you how many months.</t>
  </si>
  <si>
    <t xml:space="preserve">Months to pay off</t>
  </si>
  <si>
    <t xml:space="preserve">Interest, normal plan</t>
  </si>
  <si>
    <t xml:space="preserve">Interest, with extra</t>
  </si>
  <si>
    <t xml:space="preserve">Savings goal</t>
  </si>
  <si>
    <t xml:space="preserve">Save per month</t>
  </si>
  <si>
    <t xml:space="preserve">=PMT(B3/12,B4*12,0,-B2)</t>
  </si>
  <si>
    <t xml:space="preserve">Interest adds</t>
  </si>
  <si>
    <t xml:space="preserve">=B2-B6</t>
  </si>
  <si>
    <t xml:space="preserve">The goal goes in the 4th argument (fv). The 3rd (pv) is 0 because you start from nothing.</t>
  </si>
  <si>
    <t xml:space="preserve">You put in</t>
  </si>
  <si>
    <t xml:space="preserve">Interest part</t>
  </si>
  <si>
    <t xml:space="preserve">=IPMT(B3/12,B6,B4*12,-B2)</t>
  </si>
  <si>
    <t xml:space="preserve">Principal part</t>
  </si>
  <si>
    <t xml:space="preserve">=PPMT(B3/12,B6,B4*12,-B2)</t>
  </si>
  <si>
    <t xml:space="preserve">Interest in payment 360</t>
  </si>
  <si>
    <t xml:space="preserve">=IPMT(B3/12,360,B4*12,-B2)</t>
  </si>
  <si>
    <t xml:space="preserve">Payment number</t>
  </si>
  <si>
    <t xml:space="preserve">Change the payment number (B6) to see the split move: early payments are mostly interest.</t>
  </si>
  <si>
    <t xml:space="preserve">Check: parts add up</t>
  </si>
  <si>
    <t xml:space="preserve">Practice: work it out yourself</t>
  </si>
  <si>
    <t xml:space="preserve">Type a formula in each mint answer cell. The check cell says ✓ Correct when you are right. Round to cents is fine.</t>
  </si>
  <si>
    <t xml:space="preserve">Your loan</t>
  </si>
  <si>
    <t xml:space="preserve">#</t>
  </si>
  <si>
    <t xml:space="preserve">Task</t>
  </si>
  <si>
    <t xml:space="preserve">Your answer</t>
  </si>
  <si>
    <t xml:space="preserve">Check</t>
  </si>
  <si>
    <t xml:space="preserve">Hint</t>
  </si>
  <si>
    <t xml:space="preserve">What is the monthly payment on this loan?</t>
  </si>
  <si>
    <t xml:space="preserve">=PMT(rate ÷ 12, years × 12, -loan)</t>
  </si>
  <si>
    <t xml:space="preserve">How much interest do you pay in total?</t>
  </si>
  <si>
    <t xml:space="preserve">Payment × number of payments, minus the loan.</t>
  </si>
  <si>
    <t xml:space="preserve">What would the monthly payment be over 3 years instead?</t>
  </si>
  <si>
    <t xml:space="preserve">Same PMT, change the number of payments to 36.</t>
  </si>
  <si>
    <t xml:space="preserve">How much must you save each month to reach $10,000 in 2 years at 4.5% a year?</t>
  </si>
  <si>
    <t xml:space="preserve">Goal goes in the 4th argument: =PMT(rate, n, 0, -goal)</t>
  </si>
  <si>
    <t xml:space="preserve">How much of the FIRST payment on your loan is interest?</t>
  </si>
  <si>
    <t xml:space="preserve">=IPMT(rate ÷ 12, 1, years × 12, -loan)</t>
  </si>
  <si>
    <t xml:space="preserve">Stuck? The example tabs use the same formulas. Change the mint loan cells and your checks still work.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</si>
</sst>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"/>
    <numFmt numFmtId="166" formatCode="\$#,##0.00"/>
    <numFmt numFmtId="167" formatCode="0.00%"/>
    <numFmt numFmtId="168" formatCode="0.0"/>
    <numFmt numFmtId="169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Montserrat"/>
      <family val="0"/>
      <charset val="1"/>
    </font>
    <font>
      <b val="true"/>
      <sz val="18"/>
      <color rgb="FF1F7A4D"/>
      <name val="Montserrat"/>
      <family val="0"/>
      <charset val="1"/>
    </font>
    <font>
      <sz val="9"/>
      <color rgb="FF4A5A51"/>
      <name val="Montserrat"/>
      <family val="0"/>
      <charset val="1"/>
    </font>
    <font>
      <b val="true"/>
      <sz val="11"/>
      <color rgb="FF1F7A4D"/>
      <name val="Montserrat"/>
      <family val="0"/>
      <charset val="1"/>
    </font>
    <font>
      <b val="true"/>
      <sz val="10"/>
      <color rgb="FF13201A"/>
      <name val="Montserrat"/>
      <family val="0"/>
      <charset val="1"/>
    </font>
    <font>
      <sz val="10"/>
      <color rgb="FF13201A"/>
      <name val="Montserrat"/>
      <family val="0"/>
      <charset val="1"/>
    </font>
    <font>
      <sz val="9"/>
      <color rgb="FF13201A"/>
      <name val="Montserrat"/>
      <family val="0"/>
      <charset val="1"/>
    </font>
    <font>
      <i val="true"/>
      <sz val="10"/>
      <color rgb="FF4A5A51"/>
      <name val="Montserrat"/>
      <family val="0"/>
      <charset val="1"/>
    </font>
    <font>
      <sz val="10"/>
      <color rgb="FF1F7A4D"/>
      <name val="Montserrat"/>
      <family val="0"/>
      <charset val="1"/>
    </font>
    <font>
      <b val="true"/>
      <sz val="10"/>
      <color rgb="FFFFFFFF"/>
      <name val="Montserrat"/>
      <family val="0"/>
      <charset val="1"/>
    </font>
    <font>
      <i val="true"/>
      <sz val="9"/>
      <color rgb="FF4A5A51"/>
      <name val="Montserrat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DDF0E3"/>
        <bgColor rgb="FFEFEFEF"/>
      </patternFill>
    </fill>
    <fill>
      <patternFill patternType="solid">
        <fgColor rgb="FFBFE3CB"/>
        <bgColor rgb="FFD5DBD7"/>
      </patternFill>
    </fill>
    <fill>
      <patternFill patternType="solid">
        <fgColor rgb="FF1F7A4D"/>
        <bgColor rgb="FF008080"/>
      </patternFill>
    </fill>
    <fill>
      <patternFill patternType="solid">
        <fgColor rgb="FFEFEFEF"/>
        <bgColor rgb="FFDDF0E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BD7"/>
      </left>
      <right style="thin">
        <color rgb="FFD5DBD7"/>
      </right>
      <top style="thin">
        <color rgb="FFD5DBD7"/>
      </top>
      <bottom style="thin">
        <color rgb="FFD5DBD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9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5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8" fillId="5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9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9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Montserrat"/>
        <charset val="1"/>
        <family val="0"/>
        <b val="1"/>
        <color rgb="FF1F7A4D"/>
      </font>
      <fill>
        <patternFill>
          <bgColor rgb="FFBFE3CB"/>
        </patternFill>
      </fill>
    </dxf>
    <dxf>
      <fill>
        <patternFill>
          <bgColor rgb="FFF6D3C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BFE3CB"/>
      <rgbColor rgb="FF808080"/>
      <rgbColor rgb="FF9999FF"/>
      <rgbColor rgb="FF993366"/>
      <rgbColor rgb="FFEFEFEF"/>
      <rgbColor rgb="FFCCFFFF"/>
      <rgbColor rgb="FF660066"/>
      <rgbColor rgb="FFFF8080"/>
      <rgbColor rgb="FF0066CC"/>
      <rgbColor rgb="FFD5DBD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F0E3"/>
      <rgbColor rgb="FFFFFF99"/>
      <rgbColor rgb="FF99CCFF"/>
      <rgbColor rgb="FFFF99CC"/>
      <rgbColor rgb="FFCC99FF"/>
      <rgbColor rgb="FFF6D3CF"/>
      <rgbColor rgb="FF3366FF"/>
      <rgbColor rgb="FF33CCCC"/>
      <rgbColor rgb="FF99CC00"/>
      <rgbColor rgb="FFFFCC00"/>
      <rgbColor rgb="FFFF9900"/>
      <rgbColor rgb="FFFF6600"/>
      <rgbColor rgb="FF4A5A51"/>
      <rgbColor rgb="FF969696"/>
      <rgbColor rgb="FF003366"/>
      <rgbColor rgb="FF339966"/>
      <rgbColor rgb="FF13201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90"/>
  </cols>
  <sheetData>
    <row r="1" customFormat="false" ht="15" hidden="false" customHeight="false" outlineLevel="0" collapsed="false">
      <c r="A1" s="1"/>
      <c r="B1" s="1"/>
      <c r="C1" s="1"/>
    </row>
    <row r="2" customFormat="false" ht="22.05" hidden="false" customHeight="false" outlineLevel="0" collapsed="false">
      <c r="A2" s="1"/>
      <c r="B2" s="2" t="s">
        <v>0</v>
      </c>
      <c r="C2" s="1"/>
    </row>
    <row r="3" customFormat="false" ht="15" hidden="false" customHeight="false" outlineLevel="0" collapsed="false">
      <c r="A3" s="1"/>
      <c r="B3" s="3" t="s">
        <v>1</v>
      </c>
      <c r="C3" s="1"/>
    </row>
    <row r="4" customFormat="false" ht="15" hidden="false" customHeight="false" outlineLevel="0" collapsed="false">
      <c r="A4" s="1"/>
      <c r="B4" s="1"/>
      <c r="C4" s="1"/>
    </row>
    <row r="5" customFormat="false" ht="15" hidden="false" customHeight="false" outlineLevel="0" collapsed="false">
      <c r="A5" s="1"/>
      <c r="B5" s="4" t="s">
        <v>2</v>
      </c>
      <c r="C5" s="1"/>
    </row>
    <row r="6" customFormat="false" ht="15" hidden="false" customHeight="false" outlineLevel="0" collapsed="false">
      <c r="A6" s="1"/>
      <c r="B6" s="5" t="s">
        <v>3</v>
      </c>
      <c r="C6" s="6" t="s">
        <v>4</v>
      </c>
    </row>
    <row r="7" customFormat="false" ht="15" hidden="false" customHeight="false" outlineLevel="0" collapsed="false">
      <c r="A7" s="1"/>
      <c r="B7" s="5" t="s">
        <v>5</v>
      </c>
      <c r="C7" s="6" t="s">
        <v>6</v>
      </c>
    </row>
    <row r="8" customFormat="false" ht="15" hidden="false" customHeight="false" outlineLevel="0" collapsed="false">
      <c r="A8" s="1"/>
      <c r="B8" s="5" t="s">
        <v>7</v>
      </c>
      <c r="C8" s="6" t="s">
        <v>8</v>
      </c>
    </row>
    <row r="9" customFormat="false" ht="15" hidden="false" customHeight="false" outlineLevel="0" collapsed="false">
      <c r="A9" s="1"/>
      <c r="B9" s="5" t="s">
        <v>9</v>
      </c>
      <c r="C9" s="6" t="s">
        <v>10</v>
      </c>
    </row>
    <row r="10" customFormat="false" ht="15" hidden="false" customHeight="false" outlineLevel="0" collapsed="false">
      <c r="A10" s="1"/>
      <c r="B10" s="5" t="s">
        <v>11</v>
      </c>
      <c r="C10" s="6" t="s">
        <v>12</v>
      </c>
    </row>
    <row r="11" customFormat="false" ht="15" hidden="false" customHeight="false" outlineLevel="0" collapsed="false">
      <c r="A11" s="1"/>
      <c r="B11" s="5" t="s">
        <v>13</v>
      </c>
      <c r="C11" s="6" t="s">
        <v>14</v>
      </c>
    </row>
    <row r="12" customFormat="false" ht="15" hidden="false" customHeight="false" outlineLevel="0" collapsed="false">
      <c r="A12" s="1"/>
      <c r="B12" s="5" t="s">
        <v>15</v>
      </c>
      <c r="C12" s="6" t="s">
        <v>16</v>
      </c>
    </row>
    <row r="13" customFormat="false" ht="15" hidden="false" customHeight="false" outlineLevel="0" collapsed="false">
      <c r="A13" s="1"/>
      <c r="B13" s="1"/>
      <c r="C13" s="1"/>
    </row>
    <row r="14" customFormat="false" ht="15" hidden="false" customHeight="false" outlineLevel="0" collapsed="false">
      <c r="A14" s="1"/>
      <c r="B14" s="4" t="s">
        <v>17</v>
      </c>
      <c r="C14" s="1"/>
    </row>
    <row r="15" customFormat="false" ht="15" hidden="false" customHeight="false" outlineLevel="0" collapsed="false">
      <c r="A15" s="1"/>
      <c r="B15" s="1"/>
      <c r="C15" s="6" t="s">
        <v>18</v>
      </c>
    </row>
    <row r="16" customFormat="false" ht="15" hidden="false" customHeight="false" outlineLevel="0" collapsed="false">
      <c r="A16" s="1"/>
      <c r="B16" s="1"/>
      <c r="C16" s="6" t="s">
        <v>19</v>
      </c>
    </row>
    <row r="17" customFormat="false" ht="15" hidden="false" customHeight="false" outlineLevel="0" collapsed="false">
      <c r="A17" s="1"/>
      <c r="B17" s="1"/>
      <c r="C17" s="6" t="s">
        <v>20</v>
      </c>
    </row>
    <row r="18" customFormat="false" ht="15" hidden="false" customHeight="false" outlineLevel="0" collapsed="false">
      <c r="A18" s="1"/>
      <c r="B18" s="7" t="s">
        <v>21</v>
      </c>
      <c r="C18" s="3" t="s">
        <v>22</v>
      </c>
    </row>
    <row r="19" customFormat="false" ht="15" hidden="false" customHeight="false" outlineLevel="0" collapsed="false">
      <c r="A19" s="1"/>
      <c r="B19" s="8" t="s">
        <v>23</v>
      </c>
      <c r="C19" s="3" t="s">
        <v>24</v>
      </c>
    </row>
    <row r="20" customFormat="false" ht="15" hidden="false" customHeight="false" outlineLevel="0" collapsed="false">
      <c r="A20" s="1"/>
      <c r="B20" s="1"/>
      <c r="C20" s="9" t="s">
        <v>25</v>
      </c>
    </row>
    <row r="21" customFormat="false" ht="15" hidden="false" customHeight="false" outlineLevel="0" collapsed="false">
      <c r="A21" s="1"/>
      <c r="B21" s="1"/>
      <c r="C21" s="9" t="s">
        <v>26</v>
      </c>
    </row>
    <row r="22" customFormat="false" ht="15" hidden="false" customHeight="false" outlineLevel="0" collapsed="false">
      <c r="A22" s="1"/>
      <c r="B22" s="1"/>
      <c r="C22" s="1"/>
    </row>
    <row r="23" customFormat="false" ht="15" hidden="false" customHeight="false" outlineLevel="0" collapsed="false">
      <c r="A23" s="1"/>
      <c r="B23" s="4" t="s">
        <v>27</v>
      </c>
      <c r="C23" s="1"/>
    </row>
    <row r="24" customFormat="false" ht="15" hidden="false" customHeight="false" outlineLevel="0" collapsed="false">
      <c r="A24" s="1"/>
      <c r="B24" s="5" t="s">
        <v>28</v>
      </c>
      <c r="C24" s="10" t="s">
        <v>29</v>
      </c>
    </row>
    <row r="25" customFormat="false" ht="15" hidden="false" customHeight="false" outlineLevel="0" collapsed="false">
      <c r="A25" s="1"/>
      <c r="B25" s="5" t="s">
        <v>30</v>
      </c>
      <c r="C25" s="10" t="s">
        <v>31</v>
      </c>
    </row>
    <row r="26" customFormat="false" ht="15" hidden="false" customHeight="false" outlineLevel="0" collapsed="false">
      <c r="A26" s="1"/>
      <c r="B26" s="5" t="s">
        <v>32</v>
      </c>
      <c r="C26" s="10" t="s">
        <v>33</v>
      </c>
    </row>
    <row r="27" customFormat="false" ht="15" hidden="false" customHeight="false" outlineLevel="0" collapsed="false">
      <c r="A27" s="1"/>
      <c r="B27" s="1"/>
      <c r="C27" s="1"/>
    </row>
    <row r="28" customFormat="false" ht="15" hidden="false" customHeight="false" outlineLevel="0" collapsed="false">
      <c r="A28" s="1"/>
      <c r="B28" s="3" t="s">
        <v>34</v>
      </c>
      <c r="C28" s="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5"/>
    <col collapsed="false" customWidth="true" hidden="false" outlineLevel="0" max="3" min="3" style="0" width="3"/>
    <col collapsed="false" customWidth="true" hidden="false" outlineLevel="0" max="4" min="4" style="0" width="32"/>
    <col collapsed="false" customWidth="true" hidden="false" outlineLevel="0" max="5" min="5" style="0" width="16"/>
    <col collapsed="false" customWidth="true" hidden="false" outlineLevel="0" max="6" min="6" style="0" width="44"/>
  </cols>
  <sheetData>
    <row r="1" customFormat="false" ht="19.5" hidden="false" customHeight="true" outlineLevel="0" collapsed="false">
      <c r="A1" s="11" t="s">
        <v>35</v>
      </c>
      <c r="B1" s="11" t="s">
        <v>36</v>
      </c>
      <c r="C1" s="1"/>
      <c r="D1" s="11" t="s">
        <v>37</v>
      </c>
      <c r="E1" s="11" t="s">
        <v>38</v>
      </c>
      <c r="F1" s="11" t="s">
        <v>39</v>
      </c>
    </row>
    <row r="2" customFormat="false" ht="19.5" hidden="false" customHeight="true" outlineLevel="0" collapsed="false">
      <c r="A2" s="12" t="s">
        <v>40</v>
      </c>
      <c r="B2" s="13" t="n">
        <v>300000</v>
      </c>
      <c r="C2" s="1"/>
      <c r="D2" s="12" t="s">
        <v>41</v>
      </c>
      <c r="E2" s="14" t="n">
        <f aca="false">PMT(B3/12,B4*12,-B2)</f>
        <v>1798.65157545826</v>
      </c>
      <c r="F2" s="15" t="s">
        <v>42</v>
      </c>
    </row>
    <row r="3" customFormat="false" ht="19.5" hidden="false" customHeight="true" outlineLevel="0" collapsed="false">
      <c r="A3" s="12" t="s">
        <v>43</v>
      </c>
      <c r="B3" s="16" t="n">
        <v>0.06</v>
      </c>
      <c r="C3" s="1"/>
      <c r="D3" s="1"/>
      <c r="E3" s="1"/>
      <c r="F3" s="1"/>
    </row>
    <row r="4" customFormat="false" ht="19.5" hidden="false" customHeight="true" outlineLevel="0" collapsed="false">
      <c r="A4" s="12" t="s">
        <v>44</v>
      </c>
      <c r="B4" s="17" t="n">
        <v>30</v>
      </c>
      <c r="C4" s="1"/>
      <c r="D4" s="18" t="s">
        <v>45</v>
      </c>
      <c r="E4" s="1"/>
      <c r="F4" s="1"/>
    </row>
    <row r="5" customFormat="false" ht="19.5" hidden="false" customHeight="true" outlineLevel="0" collapsed="false">
      <c r="A5" s="12" t="s">
        <v>41</v>
      </c>
      <c r="B5" s="19" t="n">
        <f aca="false">PMT(B3/12,B4*12,-B2)</f>
        <v>1798.65157545826</v>
      </c>
      <c r="C5" s="1"/>
      <c r="D5" s="1"/>
      <c r="E5" s="1"/>
      <c r="F5" s="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5"/>
    <col collapsed="false" customWidth="true" hidden="false" outlineLevel="0" max="3" min="3" style="0" width="3"/>
    <col collapsed="false" customWidth="true" hidden="false" outlineLevel="0" max="4" min="4" style="0" width="32"/>
    <col collapsed="false" customWidth="true" hidden="false" outlineLevel="0" max="5" min="5" style="0" width="16"/>
    <col collapsed="false" customWidth="true" hidden="false" outlineLevel="0" max="6" min="6" style="0" width="44"/>
  </cols>
  <sheetData>
    <row r="1" customFormat="false" ht="19.5" hidden="false" customHeight="true" outlineLevel="0" collapsed="false">
      <c r="A1" s="11" t="s">
        <v>35</v>
      </c>
      <c r="B1" s="11" t="s">
        <v>36</v>
      </c>
      <c r="C1" s="1"/>
      <c r="D1" s="11" t="s">
        <v>37</v>
      </c>
      <c r="E1" s="11" t="s">
        <v>38</v>
      </c>
      <c r="F1" s="11" t="s">
        <v>39</v>
      </c>
    </row>
    <row r="2" customFormat="false" ht="19.5" hidden="false" customHeight="true" outlineLevel="0" collapsed="false">
      <c r="A2" s="12" t="s">
        <v>46</v>
      </c>
      <c r="B2" s="13" t="n">
        <v>32000</v>
      </c>
      <c r="C2" s="1"/>
      <c r="D2" s="12" t="s">
        <v>41</v>
      </c>
      <c r="E2" s="14" t="n">
        <f aca="false">PMT(B4/12,B5,-(B2-B3))</f>
        <v>561.062560677466</v>
      </c>
      <c r="F2" s="15" t="s">
        <v>47</v>
      </c>
    </row>
    <row r="3" customFormat="false" ht="19.5" hidden="false" customHeight="true" outlineLevel="0" collapsed="false">
      <c r="A3" s="12" t="s">
        <v>48</v>
      </c>
      <c r="B3" s="13" t="n">
        <v>4000</v>
      </c>
      <c r="C3" s="1"/>
      <c r="D3" s="12" t="s">
        <v>49</v>
      </c>
      <c r="E3" s="14" t="n">
        <f aca="false">B6*B5-(B2-B3)</f>
        <v>5663.75364064793</v>
      </c>
      <c r="F3" s="15" t="s">
        <v>50</v>
      </c>
    </row>
    <row r="4" customFormat="false" ht="19.5" hidden="false" customHeight="true" outlineLevel="0" collapsed="false">
      <c r="A4" s="12" t="s">
        <v>43</v>
      </c>
      <c r="B4" s="16" t="n">
        <v>0.075</v>
      </c>
      <c r="C4" s="1"/>
      <c r="D4" s="12" t="s">
        <v>51</v>
      </c>
      <c r="E4" s="14" t="n">
        <f aca="false">PMT(B4/12,B5,-B2)</f>
        <v>641.214355059961</v>
      </c>
      <c r="F4" s="15" t="s">
        <v>52</v>
      </c>
    </row>
    <row r="5" customFormat="false" ht="19.5" hidden="false" customHeight="true" outlineLevel="0" collapsed="false">
      <c r="A5" s="12" t="s">
        <v>53</v>
      </c>
      <c r="B5" s="17" t="n">
        <v>60</v>
      </c>
      <c r="C5" s="1"/>
      <c r="D5" s="1"/>
      <c r="E5" s="1"/>
      <c r="F5" s="1"/>
    </row>
    <row r="6" customFormat="false" ht="19.5" hidden="false" customHeight="true" outlineLevel="0" collapsed="false">
      <c r="A6" s="12" t="s">
        <v>41</v>
      </c>
      <c r="B6" s="19" t="n">
        <f aca="false">PMT(B4/12,B5,-(B2-B3))</f>
        <v>561.062560677466</v>
      </c>
      <c r="C6" s="1"/>
      <c r="D6" s="18" t="s">
        <v>54</v>
      </c>
      <c r="E6" s="1"/>
      <c r="F6" s="1"/>
    </row>
    <row r="7" customFormat="false" ht="19.5" hidden="false" customHeight="true" outlineLevel="0" collapsed="false">
      <c r="A7" s="12" t="s">
        <v>49</v>
      </c>
      <c r="B7" s="20" t="n">
        <f aca="false">B6*B5-(B2-B3)</f>
        <v>5663.75364064793</v>
      </c>
      <c r="C7" s="1"/>
      <c r="D7" s="1"/>
      <c r="E7" s="1"/>
      <c r="F7" s="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3" min="2" style="0" width="15"/>
    <col collapsed="false" customWidth="true" hidden="false" outlineLevel="0" max="4" min="4" style="0" width="14"/>
    <col collapsed="false" customWidth="true" hidden="false" outlineLevel="0" max="5" min="5" style="0" width="15"/>
    <col collapsed="false" customWidth="true" hidden="false" outlineLevel="0" max="6" min="6" style="0" width="16"/>
    <col collapsed="false" customWidth="true" hidden="false" outlineLevel="0" max="7" min="7" style="0" width="3"/>
    <col collapsed="false" customWidth="true" hidden="false" outlineLevel="0" max="8" min="8" style="0" width="32"/>
    <col collapsed="false" customWidth="true" hidden="false" outlineLevel="0" max="9" min="9" style="0" width="16"/>
    <col collapsed="false" customWidth="true" hidden="false" outlineLevel="0" max="10" min="10" style="0" width="44"/>
  </cols>
  <sheetData>
    <row r="1" customFormat="false" ht="19.5" hidden="false" customHeight="true" outlineLevel="0" collapsed="false">
      <c r="A1" s="11" t="s">
        <v>55</v>
      </c>
      <c r="B1" s="11" t="s">
        <v>56</v>
      </c>
      <c r="C1" s="11" t="s">
        <v>44</v>
      </c>
      <c r="D1" s="11" t="s">
        <v>57</v>
      </c>
      <c r="E1" s="11" t="s">
        <v>58</v>
      </c>
      <c r="F1" s="11" t="s">
        <v>49</v>
      </c>
      <c r="G1" s="1"/>
      <c r="H1" s="11" t="s">
        <v>37</v>
      </c>
      <c r="I1" s="11" t="s">
        <v>38</v>
      </c>
      <c r="J1" s="11" t="s">
        <v>39</v>
      </c>
    </row>
    <row r="2" customFormat="false" ht="19.5" hidden="false" customHeight="true" outlineLevel="0" collapsed="false">
      <c r="A2" s="13" t="n">
        <v>300000</v>
      </c>
      <c r="B2" s="16" t="n">
        <v>0.06</v>
      </c>
      <c r="C2" s="17" t="n">
        <v>30</v>
      </c>
      <c r="D2" s="14" t="n">
        <f aca="false">PMT(B2/12,C2*12,-A2)</f>
        <v>1798.65157545826</v>
      </c>
      <c r="E2" s="14" t="n">
        <f aca="false">D2*C2*12</f>
        <v>647514.567164973</v>
      </c>
      <c r="F2" s="20" t="n">
        <f aca="false">E2-A2</f>
        <v>347514.567164973</v>
      </c>
      <c r="G2" s="1"/>
      <c r="H2" s="12" t="s">
        <v>59</v>
      </c>
      <c r="I2" s="14" t="n">
        <f aca="false">PMT(B2/12,C2*12,-A2)</f>
        <v>1798.65157545826</v>
      </c>
      <c r="J2" s="15" t="s">
        <v>60</v>
      </c>
    </row>
    <row r="3" customFormat="false" ht="19.5" hidden="false" customHeight="true" outlineLevel="0" collapsed="false">
      <c r="A3" s="13" t="n">
        <v>300000</v>
      </c>
      <c r="B3" s="16" t="n">
        <v>0.06</v>
      </c>
      <c r="C3" s="17" t="n">
        <v>15</v>
      </c>
      <c r="D3" s="14" t="n">
        <f aca="false">PMT(B3/12,C3*12,-A3)</f>
        <v>2531.57048414535</v>
      </c>
      <c r="E3" s="14" t="n">
        <f aca="false">D3*C3*12</f>
        <v>455682.687146164</v>
      </c>
      <c r="F3" s="20" t="n">
        <f aca="false">E3-A3</f>
        <v>155682.687146164</v>
      </c>
      <c r="G3" s="1"/>
      <c r="H3" s="12" t="s">
        <v>61</v>
      </c>
      <c r="I3" s="14" t="n">
        <f aca="false">D2*C2*12-A2</f>
        <v>347514.567164973</v>
      </c>
      <c r="J3" s="15" t="s">
        <v>62</v>
      </c>
    </row>
    <row r="4" customFormat="false" ht="19.5" hidden="false" customHeight="true" outlineLevel="0" collapsed="false">
      <c r="A4" s="12" t="s">
        <v>63</v>
      </c>
      <c r="B4" s="12"/>
      <c r="C4" s="12"/>
      <c r="D4" s="12"/>
      <c r="E4" s="12"/>
      <c r="F4" s="19" t="n">
        <f aca="false">F2-F3</f>
        <v>191831.880018809</v>
      </c>
      <c r="G4" s="1"/>
      <c r="H4" s="12" t="s">
        <v>64</v>
      </c>
      <c r="I4" s="14" t="n">
        <f aca="false">F2-F3</f>
        <v>191831.880018809</v>
      </c>
      <c r="J4" s="15" t="s">
        <v>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5"/>
    <col collapsed="false" customWidth="true" hidden="false" outlineLevel="0" max="3" min="3" style="0" width="3"/>
    <col collapsed="false" customWidth="true" hidden="false" outlineLevel="0" max="4" min="4" style="0" width="32"/>
    <col collapsed="false" customWidth="true" hidden="false" outlineLevel="0" max="5" min="5" style="0" width="16"/>
    <col collapsed="false" customWidth="true" hidden="false" outlineLevel="0" max="6" min="6" style="0" width="44"/>
  </cols>
  <sheetData>
    <row r="1" customFormat="false" ht="19.5" hidden="false" customHeight="true" outlineLevel="0" collapsed="false">
      <c r="A1" s="11" t="s">
        <v>35</v>
      </c>
      <c r="B1" s="11" t="s">
        <v>36</v>
      </c>
      <c r="C1" s="1"/>
      <c r="D1" s="11" t="s">
        <v>37</v>
      </c>
      <c r="E1" s="11" t="s">
        <v>38</v>
      </c>
      <c r="F1" s="11" t="s">
        <v>39</v>
      </c>
    </row>
    <row r="2" customFormat="false" ht="19.5" hidden="false" customHeight="true" outlineLevel="0" collapsed="false">
      <c r="A2" s="12" t="s">
        <v>66</v>
      </c>
      <c r="B2" s="13" t="n">
        <v>25000</v>
      </c>
      <c r="C2" s="1"/>
      <c r="D2" s="12" t="s">
        <v>41</v>
      </c>
      <c r="E2" s="14" t="n">
        <f aca="false">PMT(B3/12,B4*12,-B2)</f>
        <v>271.315694901202</v>
      </c>
      <c r="F2" s="15" t="s">
        <v>42</v>
      </c>
    </row>
    <row r="3" customFormat="false" ht="19.5" hidden="false" customHeight="true" outlineLevel="0" collapsed="false">
      <c r="A3" s="12" t="s">
        <v>43</v>
      </c>
      <c r="B3" s="16" t="n">
        <v>0.055</v>
      </c>
      <c r="C3" s="1"/>
      <c r="D3" s="12" t="s">
        <v>67</v>
      </c>
      <c r="E3" s="21" t="n">
        <f aca="false">NPER(B3/12,B5+B6,-B2)</f>
        <v>80.6974921466484</v>
      </c>
      <c r="F3" s="15" t="s">
        <v>68</v>
      </c>
    </row>
    <row r="4" customFormat="false" ht="19.5" hidden="false" customHeight="true" outlineLevel="0" collapsed="false">
      <c r="A4" s="12" t="s">
        <v>44</v>
      </c>
      <c r="B4" s="17" t="n">
        <v>10</v>
      </c>
      <c r="C4" s="1"/>
      <c r="D4" s="12" t="s">
        <v>63</v>
      </c>
      <c r="E4" s="14" t="n">
        <f aca="false">B8-B9</f>
        <v>2593.63801492718</v>
      </c>
      <c r="F4" s="15" t="s">
        <v>69</v>
      </c>
    </row>
    <row r="5" customFormat="false" ht="19.5" hidden="false" customHeight="true" outlineLevel="0" collapsed="false">
      <c r="A5" s="12" t="s">
        <v>41</v>
      </c>
      <c r="B5" s="20" t="n">
        <f aca="false">PMT(B3/12,B4*12,-B2)</f>
        <v>271.315694901202</v>
      </c>
      <c r="C5" s="1"/>
      <c r="D5" s="1"/>
      <c r="E5" s="1"/>
      <c r="F5" s="1"/>
    </row>
    <row r="6" customFormat="false" ht="19.5" hidden="false" customHeight="true" outlineLevel="0" collapsed="false">
      <c r="A6" s="12" t="s">
        <v>70</v>
      </c>
      <c r="B6" s="13" t="n">
        <v>100</v>
      </c>
      <c r="C6" s="1"/>
      <c r="D6" s="18" t="s">
        <v>71</v>
      </c>
      <c r="E6" s="1"/>
      <c r="F6" s="1"/>
    </row>
    <row r="7" customFormat="false" ht="19.5" hidden="false" customHeight="true" outlineLevel="0" collapsed="false">
      <c r="A7" s="12" t="s">
        <v>72</v>
      </c>
      <c r="B7" s="22" t="n">
        <f aca="false">NPER(B3/12,B5+B6,-B2)</f>
        <v>80.6974921466484</v>
      </c>
      <c r="C7" s="1"/>
      <c r="D7" s="1"/>
      <c r="E7" s="1"/>
      <c r="F7" s="1"/>
    </row>
    <row r="8" customFormat="false" ht="19.5" hidden="false" customHeight="true" outlineLevel="0" collapsed="false">
      <c r="A8" s="12" t="s">
        <v>73</v>
      </c>
      <c r="B8" s="20" t="n">
        <f aca="false">B5*B4*12-B2</f>
        <v>7557.88338814423</v>
      </c>
      <c r="C8" s="1"/>
      <c r="D8" s="1"/>
      <c r="E8" s="1"/>
      <c r="F8" s="1"/>
    </row>
    <row r="9" customFormat="false" ht="19.5" hidden="false" customHeight="true" outlineLevel="0" collapsed="false">
      <c r="A9" s="12" t="s">
        <v>74</v>
      </c>
      <c r="B9" s="20" t="n">
        <f aca="false">(B5+B6)*B7-B2</f>
        <v>4964.24537321705</v>
      </c>
      <c r="C9" s="1"/>
      <c r="D9" s="1"/>
      <c r="E9" s="1"/>
      <c r="F9" s="1"/>
    </row>
    <row r="10" customFormat="false" ht="19.5" hidden="false" customHeight="true" outlineLevel="0" collapsed="false">
      <c r="A10" s="12" t="s">
        <v>63</v>
      </c>
      <c r="B10" s="19" t="n">
        <f aca="false">B8-B9</f>
        <v>2593.63801492718</v>
      </c>
      <c r="C10" s="1"/>
      <c r="D10" s="1"/>
      <c r="E10" s="1"/>
      <c r="F10" s="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5"/>
    <col collapsed="false" customWidth="true" hidden="false" outlineLevel="0" max="3" min="3" style="0" width="3"/>
    <col collapsed="false" customWidth="true" hidden="false" outlineLevel="0" max="4" min="4" style="0" width="32"/>
    <col collapsed="false" customWidth="true" hidden="false" outlineLevel="0" max="5" min="5" style="0" width="16"/>
    <col collapsed="false" customWidth="true" hidden="false" outlineLevel="0" max="6" min="6" style="0" width="44"/>
  </cols>
  <sheetData>
    <row r="1" customFormat="false" ht="19.5" hidden="false" customHeight="true" outlineLevel="0" collapsed="false">
      <c r="A1" s="11" t="s">
        <v>35</v>
      </c>
      <c r="B1" s="11" t="s">
        <v>36</v>
      </c>
      <c r="C1" s="1"/>
      <c r="D1" s="11" t="s">
        <v>37</v>
      </c>
      <c r="E1" s="11" t="s">
        <v>38</v>
      </c>
      <c r="F1" s="11" t="s">
        <v>39</v>
      </c>
    </row>
    <row r="2" customFormat="false" ht="19.5" hidden="false" customHeight="true" outlineLevel="0" collapsed="false">
      <c r="A2" s="12" t="s">
        <v>75</v>
      </c>
      <c r="B2" s="13" t="n">
        <v>20000</v>
      </c>
      <c r="C2" s="1"/>
      <c r="D2" s="12" t="s">
        <v>76</v>
      </c>
      <c r="E2" s="14" t="n">
        <f aca="false">PMT(B3/12,B4*12,0,-B2)</f>
        <v>523.813033470207</v>
      </c>
      <c r="F2" s="15" t="s">
        <v>77</v>
      </c>
    </row>
    <row r="3" customFormat="false" ht="19.5" hidden="false" customHeight="true" outlineLevel="0" collapsed="false">
      <c r="A3" s="12" t="s">
        <v>43</v>
      </c>
      <c r="B3" s="16" t="n">
        <v>0.04</v>
      </c>
      <c r="C3" s="1"/>
      <c r="D3" s="12" t="s">
        <v>78</v>
      </c>
      <c r="E3" s="14" t="n">
        <f aca="false">B2-B6</f>
        <v>1142.73079507255</v>
      </c>
      <c r="F3" s="15" t="s">
        <v>79</v>
      </c>
    </row>
    <row r="4" customFormat="false" ht="19.5" hidden="false" customHeight="true" outlineLevel="0" collapsed="false">
      <c r="A4" s="12" t="s">
        <v>44</v>
      </c>
      <c r="B4" s="17" t="n">
        <v>3</v>
      </c>
      <c r="C4" s="1"/>
      <c r="D4" s="1"/>
      <c r="E4" s="1"/>
      <c r="F4" s="1"/>
    </row>
    <row r="5" customFormat="false" ht="19.5" hidden="false" customHeight="true" outlineLevel="0" collapsed="false">
      <c r="A5" s="12" t="s">
        <v>76</v>
      </c>
      <c r="B5" s="19" t="n">
        <f aca="false">PMT(B3/12,B4*12,0,-B2)</f>
        <v>523.813033470207</v>
      </c>
      <c r="C5" s="1"/>
      <c r="D5" s="18" t="s">
        <v>80</v>
      </c>
      <c r="E5" s="1"/>
      <c r="F5" s="1"/>
    </row>
    <row r="6" customFormat="false" ht="19.5" hidden="false" customHeight="true" outlineLevel="0" collapsed="false">
      <c r="A6" s="12" t="s">
        <v>81</v>
      </c>
      <c r="B6" s="20" t="n">
        <f aca="false">B5*B4*12</f>
        <v>18857.2692049275</v>
      </c>
      <c r="C6" s="1"/>
      <c r="D6" s="1"/>
      <c r="E6" s="1"/>
      <c r="F6" s="1"/>
    </row>
    <row r="7" customFormat="false" ht="19.5" hidden="false" customHeight="true" outlineLevel="0" collapsed="false">
      <c r="A7" s="12" t="s">
        <v>78</v>
      </c>
      <c r="B7" s="20" t="n">
        <f aca="false">B2-B6</f>
        <v>1142.73079507255</v>
      </c>
      <c r="C7" s="1"/>
      <c r="D7" s="1"/>
      <c r="E7" s="1"/>
      <c r="F7" s="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5"/>
    <col collapsed="false" customWidth="true" hidden="false" outlineLevel="0" max="3" min="3" style="0" width="3"/>
    <col collapsed="false" customWidth="true" hidden="false" outlineLevel="0" max="4" min="4" style="0" width="32"/>
    <col collapsed="false" customWidth="true" hidden="false" outlineLevel="0" max="5" min="5" style="0" width="16"/>
    <col collapsed="false" customWidth="true" hidden="false" outlineLevel="0" max="6" min="6" style="0" width="44"/>
  </cols>
  <sheetData>
    <row r="1" customFormat="false" ht="19.5" hidden="false" customHeight="true" outlineLevel="0" collapsed="false">
      <c r="A1" s="11" t="s">
        <v>35</v>
      </c>
      <c r="B1" s="11" t="s">
        <v>36</v>
      </c>
      <c r="C1" s="1"/>
      <c r="D1" s="11" t="s">
        <v>37</v>
      </c>
      <c r="E1" s="11" t="s">
        <v>38</v>
      </c>
      <c r="F1" s="11" t="s">
        <v>39</v>
      </c>
    </row>
    <row r="2" customFormat="false" ht="19.5" hidden="false" customHeight="true" outlineLevel="0" collapsed="false">
      <c r="A2" s="12" t="s">
        <v>40</v>
      </c>
      <c r="B2" s="13" t="n">
        <v>300000</v>
      </c>
      <c r="C2" s="1"/>
      <c r="D2" s="12" t="s">
        <v>82</v>
      </c>
      <c r="E2" s="14" t="n">
        <f aca="false">IPMT(B3/12,B6,B4*12,-B2)</f>
        <v>1500</v>
      </c>
      <c r="F2" s="15" t="s">
        <v>83</v>
      </c>
    </row>
    <row r="3" customFormat="false" ht="19.5" hidden="false" customHeight="true" outlineLevel="0" collapsed="false">
      <c r="A3" s="12" t="s">
        <v>43</v>
      </c>
      <c r="B3" s="16" t="n">
        <v>0.06</v>
      </c>
      <c r="C3" s="1"/>
      <c r="D3" s="12" t="s">
        <v>84</v>
      </c>
      <c r="E3" s="14" t="n">
        <f aca="false">PPMT(B3/12,B6,B4*12,-B2)</f>
        <v>298.651575458257</v>
      </c>
      <c r="F3" s="15" t="s">
        <v>85</v>
      </c>
    </row>
    <row r="4" customFormat="false" ht="19.5" hidden="false" customHeight="true" outlineLevel="0" collapsed="false">
      <c r="A4" s="12" t="s">
        <v>44</v>
      </c>
      <c r="B4" s="17" t="n">
        <v>30</v>
      </c>
      <c r="C4" s="1"/>
      <c r="D4" s="12" t="s">
        <v>86</v>
      </c>
      <c r="E4" s="14" t="n">
        <f aca="false">IPMT(B3/12,360,B4*12,-B2)</f>
        <v>8.94851530085434</v>
      </c>
      <c r="F4" s="15" t="s">
        <v>87</v>
      </c>
    </row>
    <row r="5" customFormat="false" ht="19.5" hidden="false" customHeight="true" outlineLevel="0" collapsed="false">
      <c r="A5" s="12" t="s">
        <v>41</v>
      </c>
      <c r="B5" s="20" t="n">
        <f aca="false">PMT(B3/12,B4*12,-B2)</f>
        <v>1798.65157545826</v>
      </c>
      <c r="C5" s="1"/>
      <c r="D5" s="1"/>
      <c r="E5" s="1"/>
      <c r="F5" s="1"/>
    </row>
    <row r="6" customFormat="false" ht="19.5" hidden="false" customHeight="true" outlineLevel="0" collapsed="false">
      <c r="A6" s="12" t="s">
        <v>88</v>
      </c>
      <c r="B6" s="17" t="n">
        <v>1</v>
      </c>
      <c r="C6" s="1"/>
      <c r="D6" s="18" t="s">
        <v>89</v>
      </c>
      <c r="E6" s="1"/>
      <c r="F6" s="1"/>
    </row>
    <row r="7" customFormat="false" ht="19.5" hidden="false" customHeight="true" outlineLevel="0" collapsed="false">
      <c r="A7" s="12" t="s">
        <v>82</v>
      </c>
      <c r="B7" s="19" t="n">
        <f aca="false">IPMT(B3/12,B6,B4*12,-B2)</f>
        <v>1500</v>
      </c>
      <c r="C7" s="1"/>
      <c r="D7" s="1"/>
      <c r="E7" s="1"/>
      <c r="F7" s="1"/>
    </row>
    <row r="8" customFormat="false" ht="19.5" hidden="false" customHeight="true" outlineLevel="0" collapsed="false">
      <c r="A8" s="12" t="s">
        <v>84</v>
      </c>
      <c r="B8" s="20" t="n">
        <f aca="false">PPMT(B3/12,B6,B4*12,-B2)</f>
        <v>298.651575458257</v>
      </c>
      <c r="C8" s="1"/>
      <c r="D8" s="1"/>
      <c r="E8" s="1"/>
      <c r="F8" s="1"/>
    </row>
    <row r="9" customFormat="false" ht="19.5" hidden="false" customHeight="true" outlineLevel="0" collapsed="false">
      <c r="A9" s="12" t="s">
        <v>90</v>
      </c>
      <c r="B9" s="20" t="n">
        <f aca="false">B7+B8</f>
        <v>1798.65157545826</v>
      </c>
      <c r="C9" s="1"/>
      <c r="D9" s="1"/>
      <c r="E9" s="1"/>
      <c r="F9" s="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62"/>
    <col collapsed="false" customWidth="true" hidden="false" outlineLevel="0" max="4" min="4" style="0" width="16"/>
    <col collapsed="false" customWidth="true" hidden="false" outlineLevel="0" max="5" min="5" style="0" width="22"/>
    <col collapsed="false" customWidth="true" hidden="false" outlineLevel="0" max="6" min="6" style="0" width="58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</row>
    <row r="2" customFormat="false" ht="22.05" hidden="false" customHeight="false" outlineLevel="0" collapsed="false">
      <c r="A2" s="1"/>
      <c r="B2" s="2" t="s">
        <v>91</v>
      </c>
      <c r="C2" s="1"/>
      <c r="D2" s="1"/>
      <c r="E2" s="1"/>
      <c r="F2" s="1"/>
    </row>
    <row r="3" customFormat="false" ht="15" hidden="false" customHeight="false" outlineLevel="0" collapsed="false">
      <c r="A3" s="1"/>
      <c r="B3" s="3" t="s">
        <v>92</v>
      </c>
      <c r="C3" s="1"/>
      <c r="D3" s="1"/>
      <c r="E3" s="1"/>
      <c r="F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</row>
    <row r="5" customFormat="false" ht="15" hidden="false" customHeight="false" outlineLevel="0" collapsed="false">
      <c r="A5" s="1"/>
      <c r="B5" s="11"/>
      <c r="C5" s="11" t="s">
        <v>93</v>
      </c>
      <c r="D5" s="11" t="s">
        <v>36</v>
      </c>
      <c r="E5" s="1"/>
      <c r="F5" s="1"/>
    </row>
    <row r="6" customFormat="false" ht="15" hidden="false" customHeight="false" outlineLevel="0" collapsed="false">
      <c r="A6" s="1"/>
      <c r="B6" s="1"/>
      <c r="C6" s="12" t="s">
        <v>40</v>
      </c>
      <c r="D6" s="13" t="n">
        <v>18000</v>
      </c>
      <c r="E6" s="1"/>
      <c r="F6" s="1"/>
    </row>
    <row r="7" customFormat="false" ht="15" hidden="false" customHeight="false" outlineLevel="0" collapsed="false">
      <c r="A7" s="1"/>
      <c r="B7" s="1"/>
      <c r="C7" s="12" t="s">
        <v>43</v>
      </c>
      <c r="D7" s="16" t="n">
        <v>0.069</v>
      </c>
      <c r="E7" s="1"/>
      <c r="F7" s="1"/>
    </row>
    <row r="8" customFormat="false" ht="15" hidden="false" customHeight="false" outlineLevel="0" collapsed="false">
      <c r="A8" s="1"/>
      <c r="B8" s="1"/>
      <c r="C8" s="12" t="s">
        <v>44</v>
      </c>
      <c r="D8" s="23" t="n">
        <v>4</v>
      </c>
      <c r="E8" s="1"/>
      <c r="F8" s="1"/>
    </row>
    <row r="9" customFormat="false" ht="15" hidden="false" customHeight="false" outlineLevel="0" collapsed="false">
      <c r="A9" s="1"/>
      <c r="B9" s="1"/>
      <c r="C9" s="1"/>
      <c r="D9" s="1"/>
      <c r="E9" s="1"/>
      <c r="F9" s="1"/>
    </row>
    <row r="10" customFormat="false" ht="15" hidden="false" customHeight="false" outlineLevel="0" collapsed="false">
      <c r="A10" s="1"/>
      <c r="B10" s="11" t="s">
        <v>94</v>
      </c>
      <c r="C10" s="11" t="s">
        <v>95</v>
      </c>
      <c r="D10" s="11" t="s">
        <v>96</v>
      </c>
      <c r="E10" s="11" t="s">
        <v>97</v>
      </c>
      <c r="F10" s="11" t="s">
        <v>98</v>
      </c>
    </row>
    <row r="11" customFormat="false" ht="30" hidden="false" customHeight="true" outlineLevel="0" collapsed="false">
      <c r="A11" s="1"/>
      <c r="B11" s="24" t="n">
        <v>1</v>
      </c>
      <c r="C11" s="25" t="s">
        <v>99</v>
      </c>
      <c r="D11" s="26"/>
      <c r="E11" s="27" t="str">
        <f aca="false">IF(D11="","",IF(ROUND(D11,2)=ROUND(PMT($D$7/12,$D$8*12,-$D$6),2),"✓ Correct",IF(ROUND(D11,2)=-ROUND(PMT($D$7/12,$D$8*12,-$D$6),2),"Almost: add a minus","Try again")))</f>
        <v/>
      </c>
      <c r="F11" s="28" t="s">
        <v>100</v>
      </c>
    </row>
    <row r="12" customFormat="false" ht="30" hidden="false" customHeight="true" outlineLevel="0" collapsed="false">
      <c r="A12" s="1"/>
      <c r="B12" s="24" t="n">
        <v>2</v>
      </c>
      <c r="C12" s="25" t="s">
        <v>101</v>
      </c>
      <c r="D12" s="26"/>
      <c r="E12" s="27" t="str">
        <f aca="false">IF(D12="","",IF(ROUND(D12,2)=ROUND(PMT($D$7/12,$D$8*12,-$D$6)*$D$8*12-$D$6,2),"✓ Correct",IF(ROUND(D12,2)=-ROUND(PMT($D$7/12,$D$8*12,-$D$6)*$D$8*12-$D$6,2),"Almost: add a minus","Try again")))</f>
        <v/>
      </c>
      <c r="F12" s="28" t="s">
        <v>102</v>
      </c>
    </row>
    <row r="13" customFormat="false" ht="30" hidden="false" customHeight="true" outlineLevel="0" collapsed="false">
      <c r="A13" s="1"/>
      <c r="B13" s="24" t="n">
        <v>3</v>
      </c>
      <c r="C13" s="25" t="s">
        <v>103</v>
      </c>
      <c r="D13" s="26"/>
      <c r="E13" s="27" t="str">
        <f aca="false">IF(D13="","",IF(ROUND(D13,2)=ROUND(PMT($D$7/12,3*12,-$D$6),2),"✓ Correct",IF(ROUND(D13,2)=-ROUND(PMT($D$7/12,3*12,-$D$6),2),"Almost: add a minus","Try again")))</f>
        <v/>
      </c>
      <c r="F13" s="28" t="s">
        <v>104</v>
      </c>
    </row>
    <row r="14" customFormat="false" ht="30" hidden="false" customHeight="true" outlineLevel="0" collapsed="false">
      <c r="A14" s="1"/>
      <c r="B14" s="24" t="n">
        <v>4</v>
      </c>
      <c r="C14" s="25" t="s">
        <v>105</v>
      </c>
      <c r="D14" s="26"/>
      <c r="E14" s="27" t="str">
        <f aca="false">IF(D14="","",IF(ROUND(D14,2)=ROUND(PMT(0.045/12,24,0,-10000),2),"✓ Correct",IF(ROUND(D14,2)=-ROUND(PMT(0.045/12,24,0,-10000),2),"Almost: add a minus","Try again")))</f>
        <v/>
      </c>
      <c r="F14" s="28" t="s">
        <v>106</v>
      </c>
    </row>
    <row r="15" customFormat="false" ht="30" hidden="false" customHeight="true" outlineLevel="0" collapsed="false">
      <c r="A15" s="1"/>
      <c r="B15" s="24" t="n">
        <v>5</v>
      </c>
      <c r="C15" s="25" t="s">
        <v>107</v>
      </c>
      <c r="D15" s="26"/>
      <c r="E15" s="27" t="str">
        <f aca="false">IF(D15="","",IF(ROUND(D15,2)=ROUND(IPMT($D$7/12,1,$D$8*12,-$D$6),2),"✓ Correct",IF(ROUND(D15,2)=-ROUND(IPMT($D$7/12,1,$D$8*12,-$D$6),2),"Almost: add a minus","Try again")))</f>
        <v/>
      </c>
      <c r="F15" s="28" t="s">
        <v>108</v>
      </c>
    </row>
    <row r="16" customFormat="false" ht="15" hidden="false" customHeight="false" outlineLevel="0" collapsed="false">
      <c r="A16" s="1"/>
      <c r="B16" s="1"/>
      <c r="C16" s="1"/>
      <c r="D16" s="1"/>
      <c r="E16" s="1"/>
      <c r="F16" s="1"/>
    </row>
    <row r="17" customFormat="false" ht="15" hidden="false" customHeight="false" outlineLevel="0" collapsed="false">
      <c r="A17" s="1"/>
      <c r="B17" s="1"/>
      <c r="C17" s="18" t="s">
        <v>109</v>
      </c>
      <c r="D17" s="1"/>
      <c r="E17" s="1"/>
      <c r="F17" s="1"/>
    </row>
  </sheetData>
  <conditionalFormatting sqref="E11:E15">
    <cfRule type="expression" priority="2" aboveAverage="0" equalAverage="0" bottom="0" percent="0" rank="0" text="" dxfId="0">
      <formula>LEFT(E11,1)="✓"</formula>
    </cfRule>
    <cfRule type="expression" priority="3" aboveAverage="0" equalAverage="0" bottom="0" percent="0" rank="0" text="" dxfId="1">
      <formula>OR(LEFT(E11,3)="Try",LEFT(E11,1)="✕")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2026-09-30T01:59:36Z</dcterms:created>
  <dc:creator>openpyxl</dc:creator>
  <dc:description/>
  <dc:language>en-US</dc:language>
  <cp:lastModifiedBy/>
  <dcterms:modified xsi:type="dcterms:W3CDTF">2026-09-30T01:59:36Z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